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1" sheetId="1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I48" i="1"/>
  <c r="I50"/>
  <c r="H51"/>
  <c r="H50" s="1"/>
  <c r="I51"/>
  <c r="G51"/>
  <c r="G50" s="1"/>
  <c r="H60"/>
  <c r="I60"/>
  <c r="G60"/>
  <c r="H61"/>
  <c r="I61"/>
  <c r="G61"/>
  <c r="D62"/>
  <c r="G19"/>
  <c r="G58"/>
  <c r="D58" s="1"/>
  <c r="H58"/>
  <c r="H57" s="1"/>
  <c r="I58"/>
  <c r="I57" s="1"/>
  <c r="D59"/>
  <c r="C109"/>
  <c r="H19"/>
  <c r="I19"/>
  <c r="H64"/>
  <c r="H63" s="1"/>
  <c r="I64"/>
  <c r="I63" s="1"/>
  <c r="G64"/>
  <c r="G63" s="1"/>
  <c r="H53"/>
  <c r="I53"/>
  <c r="G53"/>
  <c r="H48" l="1"/>
  <c r="H49"/>
  <c r="I49"/>
  <c r="G49"/>
  <c r="D60"/>
  <c r="D61"/>
  <c r="G57"/>
  <c r="D53"/>
  <c r="D50"/>
  <c r="D51"/>
  <c r="D49" l="1"/>
  <c r="D57"/>
  <c r="G48"/>
  <c r="D63"/>
  <c r="D64"/>
  <c r="D65"/>
  <c r="G86"/>
  <c r="H97"/>
  <c r="H96" s="1"/>
  <c r="H95" s="1"/>
  <c r="I97"/>
  <c r="I96" s="1"/>
  <c r="I95" s="1"/>
  <c r="H93"/>
  <c r="H92" s="1"/>
  <c r="H91" s="1"/>
  <c r="I93"/>
  <c r="I92" s="1"/>
  <c r="I91" s="1"/>
  <c r="H89"/>
  <c r="H88" s="1"/>
  <c r="H87" s="1"/>
  <c r="H85" s="1"/>
  <c r="H84" s="1"/>
  <c r="I89"/>
  <c r="I88" s="1"/>
  <c r="I87" s="1"/>
  <c r="I85" s="1"/>
  <c r="I84" s="1"/>
  <c r="H82"/>
  <c r="I82"/>
  <c r="H78"/>
  <c r="I78"/>
  <c r="H76"/>
  <c r="H75" s="1"/>
  <c r="I76"/>
  <c r="I75" s="1"/>
  <c r="H72"/>
  <c r="I72"/>
  <c r="H69"/>
  <c r="H68" s="1"/>
  <c r="I69"/>
  <c r="I68" s="1"/>
  <c r="H55"/>
  <c r="I55"/>
  <c r="H43"/>
  <c r="I43"/>
  <c r="H36"/>
  <c r="I36"/>
  <c r="H34"/>
  <c r="I34"/>
  <c r="H31"/>
  <c r="H30" s="1"/>
  <c r="I31"/>
  <c r="I30" s="1"/>
  <c r="H17"/>
  <c r="I17"/>
  <c r="H15"/>
  <c r="I15"/>
  <c r="H45"/>
  <c r="I45"/>
  <c r="G45"/>
  <c r="D46"/>
  <c r="G43"/>
  <c r="I54" l="1"/>
  <c r="I47" s="1"/>
  <c r="I52"/>
  <c r="H54"/>
  <c r="H47" s="1"/>
  <c r="H52"/>
  <c r="H42"/>
  <c r="H41" s="1"/>
  <c r="I42"/>
  <c r="I41" s="1"/>
  <c r="H81"/>
  <c r="H80" s="1"/>
  <c r="I81"/>
  <c r="I80" s="1"/>
  <c r="H74"/>
  <c r="I74"/>
  <c r="H67"/>
  <c r="I67"/>
  <c r="H33"/>
  <c r="H29" s="1"/>
  <c r="I33"/>
  <c r="I29" s="1"/>
  <c r="G42"/>
  <c r="D42" s="1"/>
  <c r="D45"/>
  <c r="D40"/>
  <c r="D43"/>
  <c r="D44"/>
  <c r="G17"/>
  <c r="D17" s="1"/>
  <c r="D18"/>
  <c r="I66" l="1"/>
  <c r="H66"/>
  <c r="H28" s="1"/>
  <c r="I28"/>
  <c r="G41"/>
  <c r="D41" s="1"/>
  <c r="G83" l="1"/>
  <c r="C112"/>
  <c r="G89"/>
  <c r="D90"/>
  <c r="D89" l="1"/>
  <c r="G88"/>
  <c r="D88" s="1"/>
  <c r="G87" l="1"/>
  <c r="G85" s="1"/>
  <c r="G84" l="1"/>
  <c r="D85"/>
  <c r="D87"/>
  <c r="G76" l="1"/>
  <c r="G78"/>
  <c r="D77"/>
  <c r="D79"/>
  <c r="H21" l="1"/>
  <c r="H14"/>
  <c r="I21"/>
  <c r="I14"/>
  <c r="D76"/>
  <c r="D78"/>
  <c r="G75"/>
  <c r="D75" l="1"/>
  <c r="G74"/>
  <c r="D74" s="1"/>
  <c r="G15" l="1"/>
  <c r="D16"/>
  <c r="D15" l="1"/>
  <c r="G70"/>
  <c r="C114" l="1"/>
  <c r="C111" s="1"/>
  <c r="C106"/>
  <c r="C105" s="1"/>
  <c r="G93"/>
  <c r="G92" s="1"/>
  <c r="G91" s="1"/>
  <c r="D94"/>
  <c r="D91" l="1"/>
  <c r="D92"/>
  <c r="D93"/>
  <c r="D71" l="1"/>
  <c r="G69"/>
  <c r="G68" s="1"/>
  <c r="G82"/>
  <c r="G72"/>
  <c r="G14"/>
  <c r="G21" l="1"/>
  <c r="D21" s="1"/>
  <c r="G67"/>
  <c r="G66" s="1"/>
  <c r="D19" l="1"/>
  <c r="D83"/>
  <c r="D82"/>
  <c r="D14" l="1"/>
  <c r="D66"/>
  <c r="D67"/>
  <c r="D68"/>
  <c r="D69"/>
  <c r="D70"/>
  <c r="D72"/>
  <c r="D73"/>
  <c r="D35" l="1"/>
  <c r="D37"/>
  <c r="D38"/>
  <c r="D39"/>
  <c r="G34"/>
  <c r="G36"/>
  <c r="D32"/>
  <c r="G31"/>
  <c r="G30" s="1"/>
  <c r="H25"/>
  <c r="H24" s="1"/>
  <c r="H22" s="1"/>
  <c r="H20" s="1"/>
  <c r="H13" s="1"/>
  <c r="H99" s="1"/>
  <c r="I25"/>
  <c r="I24" s="1"/>
  <c r="I22" s="1"/>
  <c r="I20" s="1"/>
  <c r="I13" s="1"/>
  <c r="I99" s="1"/>
  <c r="H27"/>
  <c r="I27"/>
  <c r="G25"/>
  <c r="G27"/>
  <c r="H26"/>
  <c r="I26"/>
  <c r="G26"/>
  <c r="G29" l="1"/>
  <c r="D30"/>
  <c r="G24"/>
  <c r="D31"/>
  <c r="G33"/>
  <c r="D34"/>
  <c r="D36"/>
  <c r="D27"/>
  <c r="D26"/>
  <c r="D25"/>
  <c r="D33" l="1"/>
  <c r="G22"/>
  <c r="G20" s="1"/>
  <c r="G13" s="1"/>
  <c r="C116"/>
  <c r="D24" l="1"/>
  <c r="G97" l="1"/>
  <c r="G96" s="1"/>
  <c r="G95" s="1"/>
  <c r="F97"/>
  <c r="F96" s="1"/>
  <c r="F95" s="1"/>
  <c r="D98"/>
  <c r="D95" l="1"/>
  <c r="D96"/>
  <c r="D97"/>
  <c r="D56" l="1"/>
  <c r="D86"/>
  <c r="D23"/>
  <c r="F55" l="1"/>
  <c r="G55"/>
  <c r="G52" s="1"/>
  <c r="D52" s="1"/>
  <c r="C104"/>
  <c r="F22"/>
  <c r="F84"/>
  <c r="F54" l="1"/>
  <c r="F48"/>
  <c r="F47" s="1"/>
  <c r="G81"/>
  <c r="G80" s="1"/>
  <c r="D55"/>
  <c r="E28"/>
  <c r="F20"/>
  <c r="D22"/>
  <c r="F81"/>
  <c r="D84"/>
  <c r="G54"/>
  <c r="G47" s="1"/>
  <c r="D54" l="1"/>
  <c r="G28"/>
  <c r="D81"/>
  <c r="F80"/>
  <c r="C103"/>
  <c r="D29"/>
  <c r="F13"/>
  <c r="D13" s="1"/>
  <c r="D20"/>
  <c r="D48" l="1"/>
  <c r="F28"/>
  <c r="D80"/>
  <c r="D28" l="1"/>
  <c r="D47"/>
  <c r="G99" l="1"/>
  <c r="F99"/>
  <c r="D99" l="1"/>
</calcChain>
</file>

<file path=xl/sharedStrings.xml><?xml version="1.0" encoding="utf-8"?>
<sst xmlns="http://schemas.openxmlformats.org/spreadsheetml/2006/main" count="165" uniqueCount="110">
  <si>
    <t>CONSILIUL JUDETEAN ARGES</t>
  </si>
  <si>
    <t>ANEXA 1</t>
  </si>
  <si>
    <t>INFLUENTE</t>
  </si>
  <si>
    <t>Nr. crt.</t>
  </si>
  <si>
    <t>DENUMIRE INDICATORI</t>
  </si>
  <si>
    <t>COD</t>
  </si>
  <si>
    <t xml:space="preserve">TOTAL CHELTUIELI </t>
  </si>
  <si>
    <t xml:space="preserve">TRIM. II </t>
  </si>
  <si>
    <t>AUTORITATI PUBLICE SI ACTIUNI EXTERNE</t>
  </si>
  <si>
    <t>51.02.01.03</t>
  </si>
  <si>
    <t>SECTIUNEA DE DEZVOLTARE</t>
  </si>
  <si>
    <t xml:space="preserve"> Cheltuieli de capital</t>
  </si>
  <si>
    <t xml:space="preserve">ASIGURARI SI ASIST. SOCIALA </t>
  </si>
  <si>
    <t xml:space="preserve">Finantare din Excedentul bugetului local </t>
  </si>
  <si>
    <t xml:space="preserve">pentru finantarea SECTIUNII DE DEZVOLTARE </t>
  </si>
  <si>
    <t>SANATATE</t>
  </si>
  <si>
    <t>VENITURI - TOTAL</t>
  </si>
  <si>
    <t>ALTE INSTITUTII SI ACTIUNI SANITARE</t>
  </si>
  <si>
    <t>66.02.50.50</t>
  </si>
  <si>
    <t>Transferuri de capital - pt fin investitiilor la spitale</t>
  </si>
  <si>
    <t>51.02.12</t>
  </si>
  <si>
    <t xml:space="preserve">DEFICIT </t>
  </si>
  <si>
    <t xml:space="preserve">SUBVENTII  </t>
  </si>
  <si>
    <t>42.02</t>
  </si>
  <si>
    <t>Subvenţii de la bugetul de stat către bugetele locale pentru finanţarea aparaturii medicale şi echipamentelor de comunicaţii în urgenţă în sănătate</t>
  </si>
  <si>
    <t>42.02.16.01</t>
  </si>
  <si>
    <t>LA BUGETUL LOCAL PE ANUL 2023</t>
  </si>
  <si>
    <t xml:space="preserve">TRANSPORTURI </t>
  </si>
  <si>
    <t xml:space="preserve">DRUMURI SI PODURI JUDETENE </t>
  </si>
  <si>
    <t>84.02.03.01</t>
  </si>
  <si>
    <t xml:space="preserve"> Cheltuieli de capital </t>
  </si>
  <si>
    <t>60.02</t>
  </si>
  <si>
    <t xml:space="preserve">ANEXA nr. 1 </t>
  </si>
  <si>
    <t>mii lei</t>
  </si>
  <si>
    <t>66.02</t>
  </si>
  <si>
    <t>Alocari de sume din PNRR aferente asistentei financiare nerambursabile</t>
  </si>
  <si>
    <t>42.02.88</t>
  </si>
  <si>
    <t>Fonduri europene nerambursabile</t>
  </si>
  <si>
    <t>42.02.88.01</t>
  </si>
  <si>
    <t>Finantare publica nationala</t>
  </si>
  <si>
    <t>42.02.88.02</t>
  </si>
  <si>
    <t>Sume aferente TVA</t>
  </si>
  <si>
    <t>42.02.88.03</t>
  </si>
  <si>
    <t>AN 2024</t>
  </si>
  <si>
    <t>60.01</t>
  </si>
  <si>
    <t>60.03</t>
  </si>
  <si>
    <t>III</t>
  </si>
  <si>
    <t>IV</t>
  </si>
  <si>
    <t>PROPUNERI</t>
  </si>
  <si>
    <t>ANUL 2023</t>
  </si>
  <si>
    <t>TRIM</t>
  </si>
  <si>
    <t>ESTIMARI</t>
  </si>
  <si>
    <t xml:space="preserve">La H.C.J. nr.  </t>
  </si>
  <si>
    <t>SECTIUNEA DE FUNCTIONARE</t>
  </si>
  <si>
    <t>Cheltuieli cu bunuri si servicii</t>
  </si>
  <si>
    <t>Proiect " Dotarea cu mobilier, materiale didactice si echipamente digitale a unitatilor de invatamant special din subordinea Consiliului Judetean Arges si a Centrului Judetean de Resurse si Asistenta Educationala Arges"</t>
  </si>
  <si>
    <t>CENTRUL JUDETEAN DE CULTURA SI ARTE ARGES</t>
  </si>
  <si>
    <t xml:space="preserve">CULTURA </t>
  </si>
  <si>
    <t>67.02</t>
  </si>
  <si>
    <t>67.02.03.30</t>
  </si>
  <si>
    <t>Transferuri catre institutii publice din care:</t>
  </si>
  <si>
    <t>51.01.01</t>
  </si>
  <si>
    <t>Alte transferuri  de capital catre institutii publice</t>
  </si>
  <si>
    <t>51.02.29</t>
  </si>
  <si>
    <t xml:space="preserve">Cheltuieli de personal </t>
  </si>
  <si>
    <t xml:space="preserve"> DIRECTIA GENERALA DE ASISTENTA SOCIALA SI PROTECTIA COPILULUI ARGES</t>
  </si>
  <si>
    <t>68.02.06</t>
  </si>
  <si>
    <t>SPITALUL DE PNEUMOFTIZIOLOGIE "Sf. ANDREI"VALEA IASULUI</t>
  </si>
  <si>
    <t>COMPLEXUL DE LOCUINTE PROTEJATE TIGVENI</t>
  </si>
  <si>
    <t xml:space="preserve">Achizitie, montare si proiectare sistem de supraveghere video 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</si>
  <si>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</si>
  <si>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</si>
  <si>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</si>
  <si>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</si>
  <si>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COTE SI SUME DEFALCATE DIN IMPOZITUL PE VENIT </t>
  </si>
  <si>
    <t>.04.02</t>
  </si>
  <si>
    <t>Sume repartizate pentru  finantarea institutiilor de spectacole si concerte</t>
  </si>
  <si>
    <t>04..02.06</t>
  </si>
  <si>
    <t>TEATRUL "AL. DAVILA" PITESTI</t>
  </si>
  <si>
    <t>67.02.03.04</t>
  </si>
  <si>
    <t xml:space="preserve"> Transferuri</t>
  </si>
  <si>
    <t>51.02</t>
  </si>
  <si>
    <t>58.01.03</t>
  </si>
  <si>
    <t>Proiect "Complex de servicii sociale, Municipiul  Campulung,  judetul Arges "</t>
  </si>
  <si>
    <t>68.02.05</t>
  </si>
  <si>
    <t>Studiu de solutii privind majorarea puterii Postului Trafo</t>
  </si>
  <si>
    <t>Proiect Tehnic medie tensiune privind majorarea puterii Postului Trafo</t>
  </si>
  <si>
    <t>Cheltuieli neeligibile</t>
  </si>
  <si>
    <t xml:space="preserve">AUTORITATI EXECUTIVE </t>
  </si>
  <si>
    <t>50.02</t>
  </si>
  <si>
    <t>CENTRE DE ASISTENTA</t>
  </si>
  <si>
    <t>Proiecte cu finantare FEN</t>
  </si>
  <si>
    <t>Proiecte cu finantare FEN aferente cadrului financiar 2014-2020</t>
  </si>
  <si>
    <t>Donatii si sponsorizari</t>
  </si>
  <si>
    <t>37.02.01</t>
  </si>
  <si>
    <t xml:space="preserve">INVATAMANT </t>
  </si>
  <si>
    <t>65.02</t>
  </si>
  <si>
    <t>CENTRUL SCOLAR DE EDUCATIE INCLUZIVA "SF. FILOFTEIA" STEFANESTI</t>
  </si>
  <si>
    <t>65.02.07.04</t>
  </si>
  <si>
    <t>Bunuri si servicii</t>
  </si>
  <si>
    <t>Transferuri voluntare, altele decat subventiile</t>
  </si>
  <si>
    <t>Transferuri curente, din care:</t>
  </si>
  <si>
    <t>51.01</t>
  </si>
  <si>
    <t>Actiuni de sanatate</t>
  </si>
  <si>
    <t>51.01.03</t>
  </si>
  <si>
    <t>SPITALUL DE RECUPERARE BRADET</t>
  </si>
  <si>
    <t xml:space="preserve">SPITALUL JUDETEAN DE URGENTA PITESTI </t>
  </si>
  <si>
    <r>
      <t xml:space="preserve">Transferuri curente  </t>
    </r>
    <r>
      <rPr>
        <sz val="9"/>
        <color rgb="FFFF0000"/>
        <rFont val="Times New Roman"/>
        <family val="1"/>
        <charset val="238"/>
      </rPr>
      <t xml:space="preserve">pentru actiuni de sanatate </t>
    </r>
  </si>
  <si>
    <t>Construire corp de cladire nou la Spitalul Judetean de Urgenta Pitesti</t>
  </si>
  <si>
    <t>SPITALUL DE PSIHIATRIE "Sf. MARIA" VEDEA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</si>
</sst>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38"/>
    </font>
    <font>
      <sz val="10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Times New Roman"/>
      <family val="1"/>
    </font>
    <font>
      <sz val="10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4" fillId="0" borderId="0"/>
  </cellStyleXfs>
  <cellXfs count="193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1" fillId="0" borderId="0" xfId="0" applyFont="1" applyBorder="1" applyAlignment="1">
      <alignment wrapText="1"/>
    </xf>
    <xf numFmtId="0" fontId="11" fillId="0" borderId="0" xfId="0" applyFont="1" applyBorder="1" applyAlignment="1"/>
    <xf numFmtId="0" fontId="5" fillId="8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wrapText="1"/>
    </xf>
    <xf numFmtId="0" fontId="13" fillId="5" borderId="2" xfId="0" applyFont="1" applyFill="1" applyBorder="1" applyAlignment="1"/>
    <xf numFmtId="0" fontId="6" fillId="7" borderId="2" xfId="0" applyFont="1" applyFill="1" applyBorder="1"/>
    <xf numFmtId="4" fontId="7" fillId="0" borderId="2" xfId="0" applyNumberFormat="1" applyFont="1" applyBorder="1" applyAlignment="1"/>
    <xf numFmtId="4" fontId="7" fillId="0" borderId="2" xfId="0" applyNumberFormat="1" applyFont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right" vertical="center" wrapText="1"/>
    </xf>
    <xf numFmtId="0" fontId="5" fillId="10" borderId="2" xfId="0" applyFont="1" applyFill="1" applyBorder="1"/>
    <xf numFmtId="2" fontId="10" fillId="10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10" fillId="11" borderId="2" xfId="0" applyFont="1" applyFill="1" applyBorder="1" applyAlignment="1">
      <alignment wrapText="1"/>
    </xf>
    <xf numFmtId="0" fontId="10" fillId="11" borderId="2" xfId="4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6" fillId="3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9" borderId="2" xfId="1" applyFont="1" applyFill="1" applyBorder="1" applyAlignment="1">
      <alignment horizontal="center" wrapText="1"/>
    </xf>
    <xf numFmtId="2" fontId="6" fillId="9" borderId="2" xfId="1" applyNumberFormat="1" applyFont="1" applyFill="1" applyBorder="1" applyAlignment="1">
      <alignment horizontal="center" wrapText="1"/>
    </xf>
    <xf numFmtId="4" fontId="6" fillId="9" borderId="2" xfId="1" applyNumberFormat="1" applyFont="1" applyFill="1" applyBorder="1" applyAlignment="1">
      <alignment horizontal="right"/>
    </xf>
    <xf numFmtId="4" fontId="6" fillId="7" borderId="2" xfId="0" applyNumberFormat="1" applyFont="1" applyFill="1" applyBorder="1" applyAlignment="1"/>
    <xf numFmtId="0" fontId="6" fillId="8" borderId="2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4" fontId="6" fillId="7" borderId="2" xfId="0" applyNumberFormat="1" applyFont="1" applyFill="1" applyBorder="1"/>
    <xf numFmtId="4" fontId="7" fillId="0" borderId="2" xfId="0" applyNumberFormat="1" applyFont="1" applyBorder="1"/>
    <xf numFmtId="0" fontId="7" fillId="0" borderId="0" xfId="0" applyFont="1"/>
    <xf numFmtId="0" fontId="17" fillId="0" borderId="0" xfId="0" applyFont="1"/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/>
    <xf numFmtId="4" fontId="18" fillId="9" borderId="2" xfId="0" applyNumberFormat="1" applyFont="1" applyFill="1" applyBorder="1" applyAlignment="1">
      <alignment vertical="center"/>
    </xf>
    <xf numFmtId="4" fontId="17" fillId="0" borderId="2" xfId="0" applyNumberFormat="1" applyFont="1" applyBorder="1" applyAlignment="1">
      <alignment vertical="center"/>
    </xf>
    <xf numFmtId="4" fontId="7" fillId="8" borderId="2" xfId="1" applyNumberFormat="1" applyFont="1" applyFill="1" applyBorder="1" applyAlignment="1">
      <alignment horizontal="right"/>
    </xf>
    <xf numFmtId="4" fontId="7" fillId="2" borderId="2" xfId="1" applyNumberFormat="1" applyFont="1" applyFill="1" applyBorder="1" applyAlignment="1">
      <alignment horizontal="right"/>
    </xf>
    <xf numFmtId="0" fontId="10" fillId="2" borderId="2" xfId="0" applyFont="1" applyFill="1" applyBorder="1"/>
    <xf numFmtId="4" fontId="7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4" fontId="17" fillId="10" borderId="2" xfId="0" applyNumberFormat="1" applyFont="1" applyFill="1" applyBorder="1" applyAlignment="1">
      <alignment vertical="center"/>
    </xf>
    <xf numFmtId="4" fontId="6" fillId="9" borderId="2" xfId="1" applyNumberFormat="1" applyFont="1" applyFill="1" applyBorder="1" applyAlignment="1">
      <alignment vertical="center"/>
    </xf>
    <xf numFmtId="4" fontId="17" fillId="0" borderId="2" xfId="0" applyNumberFormat="1" applyFont="1" applyFill="1" applyBorder="1" applyAlignment="1">
      <alignment vertical="center"/>
    </xf>
    <xf numFmtId="2" fontId="7" fillId="2" borderId="2" xfId="1" applyNumberFormat="1" applyFont="1" applyFill="1" applyBorder="1" applyAlignment="1">
      <alignment horizontal="center" wrapText="1"/>
    </xf>
    <xf numFmtId="4" fontId="7" fillId="0" borderId="2" xfId="0" applyNumberFormat="1" applyFont="1" applyBorder="1" applyAlignment="1">
      <alignment horizontal="right"/>
    </xf>
    <xf numFmtId="0" fontId="20" fillId="0" borderId="4" xfId="0" applyFont="1" applyFill="1" applyBorder="1" applyAlignment="1">
      <alignment horizontal="center"/>
    </xf>
    <xf numFmtId="0" fontId="20" fillId="0" borderId="7" xfId="0" applyFont="1" applyFill="1" applyBorder="1"/>
    <xf numFmtId="0" fontId="7" fillId="0" borderId="7" xfId="0" applyFont="1" applyFill="1" applyBorder="1"/>
    <xf numFmtId="0" fontId="21" fillId="0" borderId="4" xfId="0" applyFont="1" applyFill="1" applyBorder="1" applyAlignment="1">
      <alignment horizontal="center"/>
    </xf>
    <xf numFmtId="0" fontId="5" fillId="10" borderId="2" xfId="0" applyFont="1" applyFill="1" applyBorder="1" applyAlignment="1">
      <alignment wrapText="1"/>
    </xf>
    <xf numFmtId="0" fontId="5" fillId="10" borderId="2" xfId="0" applyFont="1" applyFill="1" applyBorder="1" applyAlignment="1">
      <alignment horizontal="center"/>
    </xf>
    <xf numFmtId="4" fontId="7" fillId="8" borderId="2" xfId="0" applyNumberFormat="1" applyFont="1" applyFill="1" applyBorder="1" applyAlignment="1">
      <alignment horizontal="right"/>
    </xf>
    <xf numFmtId="4" fontId="6" fillId="8" borderId="2" xfId="0" applyNumberFormat="1" applyFont="1" applyFill="1" applyBorder="1" applyAlignment="1">
      <alignment horizontal="right"/>
    </xf>
    <xf numFmtId="4" fontId="17" fillId="7" borderId="2" xfId="0" applyNumberFormat="1" applyFont="1" applyFill="1" applyBorder="1" applyAlignment="1">
      <alignment vertical="center"/>
    </xf>
    <xf numFmtId="0" fontId="10" fillId="10" borderId="2" xfId="0" applyFont="1" applyFill="1" applyBorder="1" applyAlignment="1">
      <alignment horizontal="center"/>
    </xf>
    <xf numFmtId="2" fontId="5" fillId="10" borderId="2" xfId="0" applyNumberFormat="1" applyFont="1" applyFill="1" applyBorder="1" applyAlignment="1">
      <alignment wrapText="1"/>
    </xf>
    <xf numFmtId="0" fontId="19" fillId="7" borderId="4" xfId="0" applyFont="1" applyFill="1" applyBorder="1" applyAlignment="1">
      <alignment horizontal="center"/>
    </xf>
    <xf numFmtId="4" fontId="6" fillId="7" borderId="2" xfId="0" applyNumberFormat="1" applyFont="1" applyFill="1" applyBorder="1" applyAlignment="1">
      <alignment horizontal="right"/>
    </xf>
    <xf numFmtId="4" fontId="18" fillId="7" borderId="2" xfId="0" applyNumberFormat="1" applyFont="1" applyFill="1" applyBorder="1" applyAlignment="1">
      <alignment vertical="center"/>
    </xf>
    <xf numFmtId="0" fontId="19" fillId="10" borderId="7" xfId="0" applyFont="1" applyFill="1" applyBorder="1" applyAlignment="1">
      <alignment wrapText="1"/>
    </xf>
    <xf numFmtId="0" fontId="20" fillId="2" borderId="0" xfId="0" applyFont="1" applyFill="1" applyBorder="1" applyAlignment="1">
      <alignment vertical="center" wrapText="1"/>
    </xf>
    <xf numFmtId="0" fontId="19" fillId="10" borderId="2" xfId="0" applyFont="1" applyFill="1" applyBorder="1"/>
    <xf numFmtId="0" fontId="19" fillId="10" borderId="2" xfId="0" applyFont="1" applyFill="1" applyBorder="1" applyAlignment="1">
      <alignment horizontal="center"/>
    </xf>
    <xf numFmtId="4" fontId="18" fillId="0" borderId="2" xfId="0" applyNumberFormat="1" applyFont="1" applyFill="1" applyBorder="1" applyAlignment="1">
      <alignment vertical="center"/>
    </xf>
    <xf numFmtId="4" fontId="18" fillId="10" borderId="2" xfId="0" applyNumberFormat="1" applyFont="1" applyFill="1" applyBorder="1" applyAlignment="1">
      <alignment vertical="center"/>
    </xf>
    <xf numFmtId="0" fontId="20" fillId="10" borderId="4" xfId="0" applyFont="1" applyFill="1" applyBorder="1" applyAlignment="1">
      <alignment horizontal="center"/>
    </xf>
    <xf numFmtId="0" fontId="7" fillId="2" borderId="9" xfId="0" applyFont="1" applyFill="1" applyBorder="1" applyAlignment="1">
      <alignment wrapText="1"/>
    </xf>
    <xf numFmtId="0" fontId="22" fillId="10" borderId="4" xfId="0" applyFont="1" applyFill="1" applyBorder="1" applyAlignment="1">
      <alignment horizontal="center"/>
    </xf>
    <xf numFmtId="4" fontId="18" fillId="0" borderId="2" xfId="0" applyNumberFormat="1" applyFont="1" applyBorder="1" applyAlignment="1">
      <alignment vertical="center"/>
    </xf>
    <xf numFmtId="0" fontId="5" fillId="10" borderId="2" xfId="0" applyFont="1" applyFill="1" applyBorder="1" applyAlignment="1">
      <alignment horizontal="center" vertical="center"/>
    </xf>
    <xf numFmtId="0" fontId="19" fillId="2" borderId="2" xfId="0" applyFont="1" applyFill="1" applyBorder="1"/>
    <xf numFmtId="0" fontId="19" fillId="0" borderId="4" xfId="0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6" fillId="8" borderId="2" xfId="0" applyFont="1" applyFill="1" applyBorder="1" applyAlignment="1">
      <alignment horizontal="left" wrapText="1"/>
    </xf>
    <xf numFmtId="0" fontId="21" fillId="2" borderId="6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vertical="center" wrapText="1"/>
    </xf>
    <xf numFmtId="16" fontId="22" fillId="2" borderId="6" xfId="0" applyNumberFormat="1" applyFont="1" applyFill="1" applyBorder="1" applyAlignment="1">
      <alignment horizontal="center" vertical="center" wrapText="1"/>
    </xf>
    <xf numFmtId="0" fontId="23" fillId="7" borderId="7" xfId="0" applyFont="1" applyFill="1" applyBorder="1"/>
    <xf numFmtId="0" fontId="6" fillId="9" borderId="2" xfId="0" applyFont="1" applyFill="1" applyBorder="1" applyAlignment="1">
      <alignment horizontal="center"/>
    </xf>
    <xf numFmtId="0" fontId="5" fillId="10" borderId="7" xfId="0" applyFont="1" applyFill="1" applyBorder="1"/>
    <xf numFmtId="4" fontId="15" fillId="0" borderId="0" xfId="0" applyNumberFormat="1" applyFont="1"/>
    <xf numFmtId="0" fontId="6" fillId="0" borderId="9" xfId="0" applyFont="1" applyFill="1" applyBorder="1"/>
    <xf numFmtId="0" fontId="6" fillId="0" borderId="7" xfId="0" applyFont="1" applyFill="1" applyBorder="1"/>
    <xf numFmtId="0" fontId="6" fillId="10" borderId="2" xfId="0" applyFont="1" applyFill="1" applyBorder="1" applyAlignment="1">
      <alignment horizontal="left" wrapText="1"/>
    </xf>
    <xf numFmtId="0" fontId="1" fillId="10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9" borderId="2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/>
    </xf>
    <xf numFmtId="4" fontId="24" fillId="10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horizontal="right"/>
    </xf>
    <xf numFmtId="4" fontId="25" fillId="0" borderId="2" xfId="0" applyNumberFormat="1" applyFont="1" applyFill="1" applyBorder="1" applyAlignment="1">
      <alignment vertical="center"/>
    </xf>
    <xf numFmtId="4" fontId="24" fillId="0" borderId="2" xfId="0" applyNumberFormat="1" applyFont="1" applyFill="1" applyBorder="1" applyAlignment="1">
      <alignment vertical="center"/>
    </xf>
    <xf numFmtId="0" fontId="5" fillId="8" borderId="2" xfId="0" applyFont="1" applyFill="1" applyBorder="1"/>
    <xf numFmtId="4" fontId="6" fillId="7" borderId="2" xfId="0" applyNumberFormat="1" applyFont="1" applyFill="1" applyBorder="1" applyAlignment="1">
      <alignment vertical="center"/>
    </xf>
    <xf numFmtId="0" fontId="5" fillId="3" borderId="2" xfId="0" applyFont="1" applyFill="1" applyBorder="1"/>
    <xf numFmtId="0" fontId="10" fillId="3" borderId="2" xfId="0" applyFont="1" applyFill="1" applyBorder="1" applyAlignment="1">
      <alignment horizontal="center"/>
    </xf>
    <xf numFmtId="4" fontId="7" fillId="10" borderId="2" xfId="0" applyNumberFormat="1" applyFont="1" applyFill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20" fillId="2" borderId="2" xfId="0" applyFont="1" applyFill="1" applyBorder="1" applyAlignment="1">
      <alignment vertical="center" wrapText="1"/>
    </xf>
    <xf numFmtId="4" fontId="26" fillId="0" borderId="2" xfId="0" applyNumberFormat="1" applyFont="1" applyBorder="1" applyAlignment="1"/>
    <xf numFmtId="0" fontId="11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/>
    </xf>
    <xf numFmtId="0" fontId="19" fillId="12" borderId="7" xfId="0" applyFont="1" applyFill="1" applyBorder="1" applyAlignment="1">
      <alignment wrapText="1"/>
    </xf>
    <xf numFmtId="4" fontId="17" fillId="12" borderId="2" xfId="0" applyNumberFormat="1" applyFont="1" applyFill="1" applyBorder="1" applyAlignment="1">
      <alignment vertical="center"/>
    </xf>
    <xf numFmtId="0" fontId="10" fillId="12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vertical="center" wrapText="1"/>
    </xf>
    <xf numFmtId="4" fontId="7" fillId="7" borderId="2" xfId="0" applyNumberFormat="1" applyFont="1" applyFill="1" applyBorder="1" applyAlignment="1"/>
    <xf numFmtId="4" fontId="6" fillId="10" borderId="2" xfId="0" applyNumberFormat="1" applyFont="1" applyFill="1" applyBorder="1" applyAlignment="1"/>
    <xf numFmtId="4" fontId="7" fillId="10" borderId="2" xfId="0" applyNumberFormat="1" applyFont="1" applyFill="1" applyBorder="1" applyAlignment="1"/>
    <xf numFmtId="4" fontId="0" fillId="0" borderId="0" xfId="0" applyNumberFormat="1"/>
    <xf numFmtId="0" fontId="16" fillId="3" borderId="0" xfId="0" applyFont="1" applyFill="1" applyBorder="1" applyAlignment="1">
      <alignment horizontal="center"/>
    </xf>
    <xf numFmtId="4" fontId="28" fillId="9" borderId="2" xfId="0" applyNumberFormat="1" applyFont="1" applyFill="1" applyBorder="1" applyAlignment="1">
      <alignment horizontal="right" vertical="center" wrapText="1"/>
    </xf>
    <xf numFmtId="4" fontId="29" fillId="2" borderId="2" xfId="1" applyNumberFormat="1" applyFont="1" applyFill="1" applyBorder="1" applyAlignment="1">
      <alignment horizontal="right"/>
    </xf>
    <xf numFmtId="4" fontId="15" fillId="0" borderId="2" xfId="0" applyNumberFormat="1" applyFont="1" applyBorder="1" applyAlignment="1">
      <alignment vertical="center"/>
    </xf>
    <xf numFmtId="0" fontId="27" fillId="0" borderId="2" xfId="0" applyFont="1" applyFill="1" applyBorder="1"/>
    <xf numFmtId="0" fontId="27" fillId="0" borderId="2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9" fillId="8" borderId="4" xfId="0" applyFont="1" applyFill="1" applyBorder="1" applyAlignment="1">
      <alignment horizontal="center"/>
    </xf>
    <xf numFmtId="4" fontId="17" fillId="8" borderId="2" xfId="0" applyNumberFormat="1" applyFont="1" applyFill="1" applyBorder="1" applyAlignment="1">
      <alignment vertical="center"/>
    </xf>
    <xf numFmtId="4" fontId="29" fillId="0" borderId="2" xfId="0" applyNumberFormat="1" applyFont="1" applyBorder="1" applyAlignment="1">
      <alignment horizontal="right"/>
    </xf>
    <xf numFmtId="0" fontId="19" fillId="0" borderId="7" xfId="0" applyFont="1" applyFill="1" applyBorder="1"/>
    <xf numFmtId="0" fontId="23" fillId="8" borderId="7" xfId="0" applyFont="1" applyFill="1" applyBorder="1"/>
    <xf numFmtId="3" fontId="26" fillId="2" borderId="8" xfId="0" applyNumberFormat="1" applyFont="1" applyFill="1" applyBorder="1" applyAlignment="1">
      <alignment wrapText="1"/>
    </xf>
    <xf numFmtId="0" fontId="26" fillId="2" borderId="2" xfId="4" applyFont="1" applyFill="1" applyBorder="1" applyAlignment="1">
      <alignment horizontal="center"/>
    </xf>
    <xf numFmtId="2" fontId="26" fillId="2" borderId="2" xfId="0" applyNumberFormat="1" applyFont="1" applyFill="1" applyBorder="1" applyAlignment="1"/>
    <xf numFmtId="4" fontId="26" fillId="2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0" fontId="6" fillId="8" borderId="2" xfId="0" applyFont="1" applyFill="1" applyBorder="1" applyAlignment="1">
      <alignment horizontal="center"/>
    </xf>
    <xf numFmtId="0" fontId="30" fillId="10" borderId="2" xfId="1" applyFont="1" applyFill="1" applyBorder="1"/>
    <xf numFmtId="0" fontId="31" fillId="10" borderId="4" xfId="0" applyFont="1" applyFill="1" applyBorder="1" applyAlignment="1">
      <alignment horizontal="center"/>
    </xf>
    <xf numFmtId="4" fontId="15" fillId="10" borderId="2" xfId="0" applyNumberFormat="1" applyFont="1" applyFill="1" applyBorder="1" applyAlignment="1">
      <alignment vertical="center"/>
    </xf>
    <xf numFmtId="0" fontId="30" fillId="0" borderId="9" xfId="0" applyFont="1" applyFill="1" applyBorder="1"/>
    <xf numFmtId="0" fontId="27" fillId="0" borderId="4" xfId="0" applyFont="1" applyFill="1" applyBorder="1" applyAlignment="1">
      <alignment horizontal="center"/>
    </xf>
    <xf numFmtId="0" fontId="31" fillId="0" borderId="7" xfId="0" applyFont="1" applyFill="1" applyBorder="1"/>
    <xf numFmtId="0" fontId="31" fillId="0" borderId="4" xfId="0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vertical="center"/>
    </xf>
    <xf numFmtId="0" fontId="30" fillId="0" borderId="4" xfId="0" applyFont="1" applyFill="1" applyBorder="1" applyAlignment="1">
      <alignment horizontal="center"/>
    </xf>
    <xf numFmtId="0" fontId="33" fillId="10" borderId="2" xfId="0" applyFont="1" applyFill="1" applyBorder="1" applyAlignment="1">
      <alignment wrapText="1"/>
    </xf>
    <xf numFmtId="0" fontId="19" fillId="0" borderId="9" xfId="0" applyFont="1" applyFill="1" applyBorder="1"/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30" fillId="10" borderId="4" xfId="0" applyFont="1" applyFill="1" applyBorder="1" applyAlignment="1">
      <alignment horizontal="center"/>
    </xf>
    <xf numFmtId="0" fontId="30" fillId="10" borderId="7" xfId="0" applyFont="1" applyFill="1" applyBorder="1"/>
    <xf numFmtId="4" fontId="28" fillId="10" borderId="2" xfId="0" applyNumberFormat="1" applyFont="1" applyFill="1" applyBorder="1" applyAlignment="1">
      <alignment horizontal="right"/>
    </xf>
    <xf numFmtId="4" fontId="34" fillId="10" borderId="2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_Machete buget 9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7"/>
  <sheetViews>
    <sheetView tabSelected="1" topLeftCell="B1" zoomScaleNormal="100" workbookViewId="0">
      <selection activeCell="L16" sqref="L16"/>
    </sheetView>
  </sheetViews>
  <sheetFormatPr defaultRowHeight="15"/>
  <cols>
    <col min="1" max="1" width="1.5703125" hidden="1" customWidth="1"/>
    <col min="2" max="2" width="47.5703125" style="4" customWidth="1"/>
    <col min="3" max="3" width="10.5703125" style="4" customWidth="1"/>
    <col min="4" max="4" width="12.7109375" style="4" customWidth="1"/>
    <col min="5" max="5" width="11" style="4" hidden="1" customWidth="1"/>
    <col min="6" max="6" width="10" style="4" hidden="1" customWidth="1"/>
    <col min="7" max="7" width="10.85546875" bestFit="1" customWidth="1"/>
    <col min="8" max="8" width="9.140625" customWidth="1"/>
    <col min="9" max="9" width="9.7109375" style="42" bestFit="1" customWidth="1"/>
    <col min="15" max="15" width="30" customWidth="1"/>
  </cols>
  <sheetData>
    <row r="1" spans="1:9">
      <c r="A1" s="1"/>
      <c r="B1" s="5" t="s">
        <v>0</v>
      </c>
      <c r="C1" s="5"/>
      <c r="D1" s="6"/>
      <c r="E1" s="6"/>
      <c r="F1" s="4" t="s">
        <v>1</v>
      </c>
    </row>
    <row r="2" spans="1:9" ht="18">
      <c r="A2" s="2"/>
      <c r="B2" s="177"/>
      <c r="C2" s="177"/>
      <c r="E2" s="7"/>
      <c r="G2" s="4" t="s">
        <v>32</v>
      </c>
    </row>
    <row r="3" spans="1:9" ht="18">
      <c r="A3" s="2"/>
      <c r="B3" s="8"/>
      <c r="C3" s="8"/>
      <c r="E3" s="9"/>
      <c r="G3" s="4" t="s">
        <v>52</v>
      </c>
    </row>
    <row r="4" spans="1:9" ht="18">
      <c r="A4" s="2"/>
      <c r="B4" s="8"/>
      <c r="C4" s="8"/>
      <c r="D4" s="10"/>
      <c r="E4" s="10"/>
    </row>
    <row r="5" spans="1:9" ht="18">
      <c r="A5" s="183" t="s">
        <v>2</v>
      </c>
      <c r="B5" s="183"/>
      <c r="C5" s="183"/>
      <c r="D5" s="183"/>
      <c r="E5" s="183"/>
      <c r="F5" s="183"/>
    </row>
    <row r="6" spans="1:9" ht="15.75">
      <c r="A6" s="184" t="s">
        <v>26</v>
      </c>
      <c r="B6" s="184"/>
      <c r="C6" s="184"/>
      <c r="D6" s="184"/>
      <c r="E6" s="184"/>
      <c r="F6" s="184"/>
    </row>
    <row r="7" spans="1:9">
      <c r="A7" s="3"/>
      <c r="B7" s="178"/>
      <c r="C7" s="178"/>
      <c r="D7" s="178"/>
      <c r="E7" s="13"/>
    </row>
    <row r="8" spans="1:9">
      <c r="A8" s="3"/>
      <c r="B8" s="11"/>
      <c r="C8" s="12"/>
      <c r="D8" s="9"/>
      <c r="E8" s="9"/>
      <c r="F8" s="55"/>
      <c r="G8" s="56"/>
      <c r="H8" s="56" t="s">
        <v>33</v>
      </c>
      <c r="I8" s="56"/>
    </row>
    <row r="9" spans="1:9" ht="15" customHeight="1">
      <c r="A9" s="3"/>
      <c r="B9" s="188" t="s">
        <v>4</v>
      </c>
      <c r="C9" s="188" t="s">
        <v>5</v>
      </c>
      <c r="D9" s="179" t="s">
        <v>48</v>
      </c>
      <c r="E9" s="191"/>
      <c r="F9" s="185" t="s">
        <v>7</v>
      </c>
      <c r="G9" s="175" t="s">
        <v>50</v>
      </c>
      <c r="H9" s="175" t="s">
        <v>50</v>
      </c>
      <c r="I9" s="175" t="s">
        <v>51</v>
      </c>
    </row>
    <row r="10" spans="1:9" ht="36.75" customHeight="1">
      <c r="A10" s="181" t="s">
        <v>3</v>
      </c>
      <c r="B10" s="189"/>
      <c r="C10" s="189"/>
      <c r="D10" s="180"/>
      <c r="E10" s="192"/>
      <c r="F10" s="186"/>
      <c r="G10" s="176"/>
      <c r="H10" s="176"/>
      <c r="I10" s="176"/>
    </row>
    <row r="11" spans="1:9" ht="18.75" customHeight="1">
      <c r="A11" s="182"/>
      <c r="B11" s="190"/>
      <c r="C11" s="190"/>
      <c r="D11" s="52" t="s">
        <v>49</v>
      </c>
      <c r="E11" s="15"/>
      <c r="F11" s="187"/>
      <c r="G11" s="57" t="s">
        <v>46</v>
      </c>
      <c r="H11" s="57" t="s">
        <v>47</v>
      </c>
      <c r="I11" s="57" t="s">
        <v>43</v>
      </c>
    </row>
    <row r="12" spans="1:9" ht="29.25" hidden="1" customHeight="1">
      <c r="A12" s="14"/>
      <c r="B12" s="51"/>
      <c r="C12" s="51"/>
      <c r="D12" s="15"/>
      <c r="E12" s="15"/>
      <c r="F12" s="50"/>
      <c r="G12" s="58"/>
      <c r="H12" s="58"/>
      <c r="I12" s="58"/>
    </row>
    <row r="13" spans="1:9" ht="24" customHeight="1">
      <c r="A13" s="28"/>
      <c r="B13" s="105" t="s">
        <v>16</v>
      </c>
      <c r="C13" s="30"/>
      <c r="D13" s="31">
        <f t="shared" ref="D13:D22" si="0">F13+G13+H13</f>
        <v>19010.78</v>
      </c>
      <c r="E13" s="31"/>
      <c r="F13" s="31">
        <f>F20</f>
        <v>0</v>
      </c>
      <c r="G13" s="59">
        <f>G14+G20</f>
        <v>19010.78</v>
      </c>
      <c r="H13" s="59">
        <f t="shared" ref="H13:I13" si="1">H14+H20</f>
        <v>0</v>
      </c>
      <c r="I13" s="59">
        <f t="shared" si="1"/>
        <v>2900</v>
      </c>
    </row>
    <row r="14" spans="1:9" ht="24" customHeight="1">
      <c r="A14" s="28"/>
      <c r="B14" s="87" t="s">
        <v>53</v>
      </c>
      <c r="C14" s="88"/>
      <c r="D14" s="31">
        <f t="shared" si="0"/>
        <v>319.5</v>
      </c>
      <c r="E14" s="31"/>
      <c r="F14" s="31"/>
      <c r="G14" s="90">
        <f>G15+G19+G17</f>
        <v>319.5</v>
      </c>
      <c r="H14" s="90">
        <f t="shared" ref="H14:I14" si="2">H15+H19+H17</f>
        <v>0</v>
      </c>
      <c r="I14" s="90">
        <f t="shared" si="2"/>
        <v>0</v>
      </c>
    </row>
    <row r="15" spans="1:9" ht="27" customHeight="1">
      <c r="A15" s="28"/>
      <c r="B15" s="102" t="s">
        <v>74</v>
      </c>
      <c r="C15" s="103" t="s">
        <v>75</v>
      </c>
      <c r="D15" s="31">
        <f t="shared" si="0"/>
        <v>18900.78</v>
      </c>
      <c r="E15" s="31"/>
      <c r="F15" s="31"/>
      <c r="G15" s="89">
        <f>G16</f>
        <v>18900.78</v>
      </c>
      <c r="H15" s="89">
        <f t="shared" ref="H15:I15" si="3">H16</f>
        <v>0</v>
      </c>
      <c r="I15" s="89">
        <f t="shared" si="3"/>
        <v>0</v>
      </c>
    </row>
    <row r="16" spans="1:9" ht="30.75" customHeight="1">
      <c r="A16" s="28"/>
      <c r="B16" s="92" t="s">
        <v>76</v>
      </c>
      <c r="C16" s="100" t="s">
        <v>77</v>
      </c>
      <c r="D16" s="31">
        <f t="shared" si="0"/>
        <v>18900.78</v>
      </c>
      <c r="E16" s="31"/>
      <c r="F16" s="31"/>
      <c r="G16" s="89">
        <v>18900.78</v>
      </c>
      <c r="H16" s="89">
        <v>0</v>
      </c>
      <c r="I16" s="89">
        <v>0</v>
      </c>
    </row>
    <row r="17" spans="1:13" ht="21.75" customHeight="1">
      <c r="A17" s="28"/>
      <c r="B17" s="109" t="s">
        <v>100</v>
      </c>
      <c r="C17" s="145">
        <v>37.020000000000003</v>
      </c>
      <c r="D17" s="31">
        <f t="shared" si="0"/>
        <v>50</v>
      </c>
      <c r="E17" s="31"/>
      <c r="F17" s="31"/>
      <c r="G17" s="89">
        <f>G18</f>
        <v>50</v>
      </c>
      <c r="H17" s="89">
        <f t="shared" ref="H17:I17" si="4">H18</f>
        <v>0</v>
      </c>
      <c r="I17" s="89">
        <f t="shared" si="4"/>
        <v>0</v>
      </c>
    </row>
    <row r="18" spans="1:13" ht="22.5" customHeight="1">
      <c r="A18" s="28"/>
      <c r="B18" s="73" t="s">
        <v>93</v>
      </c>
      <c r="C18" s="145" t="s">
        <v>94</v>
      </c>
      <c r="D18" s="31">
        <f t="shared" si="0"/>
        <v>50</v>
      </c>
      <c r="E18" s="31"/>
      <c r="F18" s="31"/>
      <c r="G18" s="89">
        <v>50</v>
      </c>
      <c r="H18" s="89">
        <v>0</v>
      </c>
      <c r="I18" s="89">
        <v>0</v>
      </c>
    </row>
    <row r="19" spans="1:13" ht="47.25" customHeight="1">
      <c r="A19" s="28"/>
      <c r="B19" s="151" t="s">
        <v>70</v>
      </c>
      <c r="C19" s="152" t="s">
        <v>71</v>
      </c>
      <c r="D19" s="31">
        <f t="shared" si="0"/>
        <v>-18631.28</v>
      </c>
      <c r="E19" s="31"/>
      <c r="F19" s="31"/>
      <c r="G19" s="89">
        <f>-G73-G86-G79</f>
        <v>-18631.28</v>
      </c>
      <c r="H19" s="89">
        <f t="shared" ref="H19:I19" si="5">-H73-H86-H79-H65</f>
        <v>0</v>
      </c>
      <c r="I19" s="89">
        <f t="shared" si="5"/>
        <v>0</v>
      </c>
    </row>
    <row r="20" spans="1:13" ht="18" customHeight="1">
      <c r="A20" s="28"/>
      <c r="B20" s="35" t="s">
        <v>10</v>
      </c>
      <c r="C20" s="36"/>
      <c r="D20" s="31">
        <f t="shared" si="0"/>
        <v>18691.28</v>
      </c>
      <c r="E20" s="34"/>
      <c r="F20" s="34">
        <f>F22</f>
        <v>0</v>
      </c>
      <c r="G20" s="90">
        <f>G21+G22</f>
        <v>18691.28</v>
      </c>
      <c r="H20" s="90">
        <f t="shared" ref="H20:I20" si="6">H21+H22</f>
        <v>0</v>
      </c>
      <c r="I20" s="90">
        <f t="shared" si="6"/>
        <v>2900</v>
      </c>
    </row>
    <row r="21" spans="1:13" ht="22.5" customHeight="1">
      <c r="A21" s="28"/>
      <c r="B21" s="153" t="s">
        <v>72</v>
      </c>
      <c r="C21" s="154" t="s">
        <v>73</v>
      </c>
      <c r="D21" s="31">
        <f t="shared" si="0"/>
        <v>18631.28</v>
      </c>
      <c r="E21" s="34"/>
      <c r="F21" s="34"/>
      <c r="G21" s="68">
        <f>-G19</f>
        <v>18631.28</v>
      </c>
      <c r="H21" s="68">
        <f t="shared" ref="H21:I21" si="7">-H19</f>
        <v>0</v>
      </c>
      <c r="I21" s="68">
        <f t="shared" si="7"/>
        <v>0</v>
      </c>
    </row>
    <row r="22" spans="1:13" ht="21" customHeight="1">
      <c r="A22" s="28"/>
      <c r="B22" s="37" t="s">
        <v>22</v>
      </c>
      <c r="C22" s="101" t="s">
        <v>23</v>
      </c>
      <c r="D22" s="31">
        <f t="shared" si="0"/>
        <v>60</v>
      </c>
      <c r="E22" s="34"/>
      <c r="F22" s="34">
        <f t="shared" ref="F22" si="8">F23</f>
        <v>0</v>
      </c>
      <c r="G22" s="60">
        <f>G23+G24</f>
        <v>60</v>
      </c>
      <c r="H22" s="60">
        <f t="shared" ref="H22:I22" si="9">H23+H24</f>
        <v>0</v>
      </c>
      <c r="I22" s="60">
        <f t="shared" si="9"/>
        <v>2900</v>
      </c>
    </row>
    <row r="23" spans="1:13" ht="44.25" hidden="1" customHeight="1">
      <c r="A23" s="28"/>
      <c r="B23" s="38" t="s">
        <v>24</v>
      </c>
      <c r="C23" s="39" t="s">
        <v>25</v>
      </c>
      <c r="D23" s="31">
        <f>F23+G23+H23</f>
        <v>0</v>
      </c>
      <c r="E23" s="34"/>
      <c r="F23" s="34">
        <v>0</v>
      </c>
      <c r="G23" s="60"/>
      <c r="H23" s="60"/>
      <c r="I23" s="60">
        <v>0</v>
      </c>
    </row>
    <row r="24" spans="1:13" ht="30" customHeight="1">
      <c r="A24" s="28"/>
      <c r="B24" s="155" t="s">
        <v>35</v>
      </c>
      <c r="C24" s="156" t="s">
        <v>36</v>
      </c>
      <c r="D24" s="31">
        <f t="shared" ref="D24:D27" si="10">F24+G24+H24</f>
        <v>60</v>
      </c>
      <c r="E24" s="34"/>
      <c r="F24" s="34"/>
      <c r="G24" s="60">
        <f>G25+G27</f>
        <v>60</v>
      </c>
      <c r="H24" s="60">
        <f t="shared" ref="H24:I24" si="11">H25+H27</f>
        <v>0</v>
      </c>
      <c r="I24" s="60">
        <f t="shared" si="11"/>
        <v>2900</v>
      </c>
    </row>
    <row r="25" spans="1:13" ht="18.75" customHeight="1">
      <c r="A25" s="28"/>
      <c r="B25" s="155" t="s">
        <v>37</v>
      </c>
      <c r="C25" s="156" t="s">
        <v>38</v>
      </c>
      <c r="D25" s="31">
        <f t="shared" si="10"/>
        <v>50</v>
      </c>
      <c r="E25" s="34"/>
      <c r="F25" s="34"/>
      <c r="G25" s="60">
        <f>G37</f>
        <v>50</v>
      </c>
      <c r="H25" s="60">
        <f t="shared" ref="H25:I25" si="12">H37</f>
        <v>0</v>
      </c>
      <c r="I25" s="60">
        <f t="shared" si="12"/>
        <v>2437</v>
      </c>
    </row>
    <row r="26" spans="1:13" ht="24.75" hidden="1" customHeight="1">
      <c r="A26" s="28"/>
      <c r="B26" s="155" t="s">
        <v>39</v>
      </c>
      <c r="C26" s="156" t="s">
        <v>40</v>
      </c>
      <c r="D26" s="31" t="e">
        <f t="shared" si="10"/>
        <v>#REF!</v>
      </c>
      <c r="E26" s="34"/>
      <c r="F26" s="34"/>
      <c r="G26" s="60" t="e">
        <f>#REF!+#REF!</f>
        <v>#REF!</v>
      </c>
      <c r="H26" s="60" t="e">
        <f>#REF!+#REF!</f>
        <v>#REF!</v>
      </c>
      <c r="I26" s="60" t="e">
        <f>#REF!+#REF!</f>
        <v>#REF!</v>
      </c>
    </row>
    <row r="27" spans="1:13" ht="18.75" customHeight="1">
      <c r="A27" s="28"/>
      <c r="B27" s="155" t="s">
        <v>41</v>
      </c>
      <c r="C27" s="156" t="s">
        <v>42</v>
      </c>
      <c r="D27" s="31">
        <f t="shared" si="10"/>
        <v>10</v>
      </c>
      <c r="E27" s="34"/>
      <c r="F27" s="34"/>
      <c r="G27" s="60">
        <f>G39</f>
        <v>10</v>
      </c>
      <c r="H27" s="60">
        <f t="shared" ref="H27:I27" si="13">H39</f>
        <v>0</v>
      </c>
      <c r="I27" s="60">
        <f t="shared" si="13"/>
        <v>463</v>
      </c>
    </row>
    <row r="28" spans="1:13" ht="30" customHeight="1">
      <c r="A28" s="29"/>
      <c r="B28" s="45" t="s">
        <v>6</v>
      </c>
      <c r="C28" s="46" t="s">
        <v>89</v>
      </c>
      <c r="D28" s="31">
        <f t="shared" ref="D28:D99" si="14">F28+G28+H28</f>
        <v>27780.78</v>
      </c>
      <c r="E28" s="47">
        <f>E29+E80</f>
        <v>0</v>
      </c>
      <c r="F28" s="47">
        <f>F29+F80+F47+F95</f>
        <v>0</v>
      </c>
      <c r="G28" s="67">
        <f>G29+G47+G66+G80+G95+G41</f>
        <v>27780.78</v>
      </c>
      <c r="H28" s="67">
        <f>H29+H47+H66+H80+H95+H41</f>
        <v>0</v>
      </c>
      <c r="I28" s="67">
        <f>I29+I47+I66+I80+I95+I41</f>
        <v>2900</v>
      </c>
    </row>
    <row r="29" spans="1:13" s="42" customFormat="1" ht="30.75" customHeight="1">
      <c r="A29" s="43"/>
      <c r="B29" s="99" t="s">
        <v>8</v>
      </c>
      <c r="C29" s="21" t="s">
        <v>81</v>
      </c>
      <c r="D29" s="31">
        <f t="shared" si="14"/>
        <v>-40</v>
      </c>
      <c r="E29" s="61"/>
      <c r="F29" s="61"/>
      <c r="G29" s="147">
        <f>G30+G33</f>
        <v>60</v>
      </c>
      <c r="H29" s="147">
        <f t="shared" ref="H29:I29" si="15">H30+H33</f>
        <v>-100</v>
      </c>
      <c r="I29" s="147">
        <f t="shared" si="15"/>
        <v>2900</v>
      </c>
      <c r="M29" s="107"/>
    </row>
    <row r="30" spans="1:13" s="42" customFormat="1" ht="30.75" customHeight="1">
      <c r="A30" s="43"/>
      <c r="B30" s="110" t="s">
        <v>88</v>
      </c>
      <c r="C30" s="76" t="s">
        <v>9</v>
      </c>
      <c r="D30" s="31">
        <f t="shared" si="14"/>
        <v>-110</v>
      </c>
      <c r="E30" s="61"/>
      <c r="F30" s="61"/>
      <c r="G30" s="66">
        <f>G31</f>
        <v>-10</v>
      </c>
      <c r="H30" s="66">
        <f t="shared" ref="H30:I30" si="16">H31</f>
        <v>-100</v>
      </c>
      <c r="I30" s="66">
        <f t="shared" si="16"/>
        <v>-10</v>
      </c>
      <c r="M30" s="107"/>
    </row>
    <row r="31" spans="1:13" s="42" customFormat="1" ht="18" customHeight="1">
      <c r="A31" s="43"/>
      <c r="B31" s="16" t="s">
        <v>53</v>
      </c>
      <c r="C31" s="44"/>
      <c r="D31" s="31">
        <f t="shared" si="14"/>
        <v>-110</v>
      </c>
      <c r="E31" s="61"/>
      <c r="F31" s="61"/>
      <c r="G31" s="94">
        <f t="shared" ref="G31:I31" si="17">G32</f>
        <v>-10</v>
      </c>
      <c r="H31" s="94">
        <f t="shared" si="17"/>
        <v>-100</v>
      </c>
      <c r="I31" s="94">
        <f t="shared" si="17"/>
        <v>-10</v>
      </c>
    </row>
    <row r="32" spans="1:13" s="42" customFormat="1" ht="18" customHeight="1">
      <c r="A32" s="43"/>
      <c r="B32" s="169" t="s">
        <v>54</v>
      </c>
      <c r="C32" s="170">
        <v>20</v>
      </c>
      <c r="D32" s="31">
        <f t="shared" si="14"/>
        <v>-110</v>
      </c>
      <c r="E32" s="61"/>
      <c r="F32" s="61"/>
      <c r="G32" s="60">
        <v>-10</v>
      </c>
      <c r="H32" s="60">
        <v>-100</v>
      </c>
      <c r="I32" s="60">
        <v>-10</v>
      </c>
    </row>
    <row r="33" spans="1:10" s="42" customFormat="1" ht="75.75" customHeight="1">
      <c r="A33" s="43"/>
      <c r="B33" s="110" t="s">
        <v>55</v>
      </c>
      <c r="C33" s="95" t="s">
        <v>9</v>
      </c>
      <c r="D33" s="31">
        <f t="shared" si="14"/>
        <v>70</v>
      </c>
      <c r="E33" s="62"/>
      <c r="F33" s="62"/>
      <c r="G33" s="90">
        <f>G34+G36</f>
        <v>70</v>
      </c>
      <c r="H33" s="90">
        <f t="shared" ref="H33:I33" si="18">H34+H36</f>
        <v>0</v>
      </c>
      <c r="I33" s="90">
        <f t="shared" si="18"/>
        <v>2910</v>
      </c>
    </row>
    <row r="34" spans="1:10" s="42" customFormat="1" ht="20.25" customHeight="1">
      <c r="A34" s="43"/>
      <c r="B34" s="16" t="s">
        <v>53</v>
      </c>
      <c r="C34" s="44"/>
      <c r="D34" s="31">
        <f t="shared" si="14"/>
        <v>10</v>
      </c>
      <c r="E34" s="62"/>
      <c r="F34" s="62"/>
      <c r="G34" s="68">
        <f>G35</f>
        <v>10</v>
      </c>
      <c r="H34" s="68">
        <f t="shared" ref="H34:I34" si="19">H35</f>
        <v>0</v>
      </c>
      <c r="I34" s="68">
        <f t="shared" si="19"/>
        <v>10</v>
      </c>
    </row>
    <row r="35" spans="1:10" s="42" customFormat="1" ht="16.5" customHeight="1">
      <c r="A35" s="43"/>
      <c r="B35" s="18" t="s">
        <v>54</v>
      </c>
      <c r="C35" s="17">
        <v>20</v>
      </c>
      <c r="D35" s="31">
        <f t="shared" si="14"/>
        <v>10</v>
      </c>
      <c r="E35" s="62"/>
      <c r="F35" s="62"/>
      <c r="G35" s="68">
        <v>10</v>
      </c>
      <c r="H35" s="68">
        <v>0</v>
      </c>
      <c r="I35" s="68">
        <v>10</v>
      </c>
    </row>
    <row r="36" spans="1:10" s="42" customFormat="1" ht="19.5" customHeight="1">
      <c r="A36" s="43"/>
      <c r="B36" s="16" t="s">
        <v>10</v>
      </c>
      <c r="C36" s="69"/>
      <c r="D36" s="31">
        <f t="shared" si="14"/>
        <v>60</v>
      </c>
      <c r="E36" s="62"/>
      <c r="F36" s="62"/>
      <c r="G36" s="68">
        <f>G37+G39</f>
        <v>60</v>
      </c>
      <c r="H36" s="68">
        <f t="shared" ref="H36:I36" si="20">H37+H39</f>
        <v>0</v>
      </c>
      <c r="I36" s="68">
        <f t="shared" si="20"/>
        <v>2900</v>
      </c>
    </row>
    <row r="37" spans="1:10" s="42" customFormat="1" ht="18.75" customHeight="1">
      <c r="A37" s="43"/>
      <c r="B37" s="18" t="s">
        <v>37</v>
      </c>
      <c r="C37" s="17" t="s">
        <v>44</v>
      </c>
      <c r="D37" s="31">
        <f t="shared" si="14"/>
        <v>50</v>
      </c>
      <c r="E37" s="62"/>
      <c r="F37" s="62"/>
      <c r="G37" s="60">
        <v>50</v>
      </c>
      <c r="H37" s="60">
        <v>0</v>
      </c>
      <c r="I37" s="60">
        <v>2437</v>
      </c>
    </row>
    <row r="38" spans="1:10" s="42" customFormat="1" ht="18.75" hidden="1" customHeight="1">
      <c r="A38" s="43"/>
      <c r="B38" s="18" t="s">
        <v>39</v>
      </c>
      <c r="C38" s="17" t="s">
        <v>31</v>
      </c>
      <c r="D38" s="31">
        <f t="shared" si="14"/>
        <v>0</v>
      </c>
      <c r="E38" s="62"/>
      <c r="F38" s="62"/>
      <c r="G38" s="60"/>
      <c r="H38" s="60"/>
      <c r="I38" s="60"/>
    </row>
    <row r="39" spans="1:10" s="42" customFormat="1" ht="18.75" customHeight="1">
      <c r="A39" s="43"/>
      <c r="B39" s="18" t="s">
        <v>41</v>
      </c>
      <c r="C39" s="17" t="s">
        <v>45</v>
      </c>
      <c r="D39" s="31">
        <f t="shared" si="14"/>
        <v>10</v>
      </c>
      <c r="E39" s="62"/>
      <c r="F39" s="62"/>
      <c r="G39" s="60">
        <v>10</v>
      </c>
      <c r="H39" s="60">
        <v>0</v>
      </c>
      <c r="I39" s="60">
        <v>463</v>
      </c>
    </row>
    <row r="40" spans="1:10" s="42" customFormat="1" ht="18" hidden="1" customHeight="1">
      <c r="A40" s="43"/>
      <c r="B40" s="63" t="s">
        <v>11</v>
      </c>
      <c r="C40" s="22">
        <v>70</v>
      </c>
      <c r="D40" s="31">
        <f t="shared" si="14"/>
        <v>0</v>
      </c>
      <c r="E40" s="62"/>
      <c r="F40" s="62"/>
      <c r="G40" s="60"/>
      <c r="H40" s="60"/>
      <c r="I40" s="60"/>
    </row>
    <row r="41" spans="1:10" s="42" customFormat="1" ht="26.25" customHeight="1">
      <c r="A41" s="137"/>
      <c r="B41" s="150" t="s">
        <v>95</v>
      </c>
      <c r="C41" s="146" t="s">
        <v>96</v>
      </c>
      <c r="D41" s="31">
        <f t="shared" si="14"/>
        <v>50</v>
      </c>
      <c r="E41" s="62"/>
      <c r="F41" s="62"/>
      <c r="G41" s="147">
        <f>G42</f>
        <v>50</v>
      </c>
      <c r="H41" s="147">
        <f t="shared" ref="H41:I41" si="21">H42</f>
        <v>0</v>
      </c>
      <c r="I41" s="147">
        <f t="shared" si="21"/>
        <v>0</v>
      </c>
    </row>
    <row r="42" spans="1:10" s="42" customFormat="1" ht="36.75" customHeight="1">
      <c r="A42" s="137"/>
      <c r="B42" s="75" t="s">
        <v>97</v>
      </c>
      <c r="C42" s="76" t="s">
        <v>98</v>
      </c>
      <c r="D42" s="31">
        <f t="shared" si="14"/>
        <v>50</v>
      </c>
      <c r="E42" s="62"/>
      <c r="F42" s="62"/>
      <c r="G42" s="60">
        <f>G43+G45</f>
        <v>50</v>
      </c>
      <c r="H42" s="60">
        <f t="shared" ref="H42:I42" si="22">H43+H45</f>
        <v>0</v>
      </c>
      <c r="I42" s="60">
        <f t="shared" si="22"/>
        <v>0</v>
      </c>
    </row>
    <row r="43" spans="1:10" s="42" customFormat="1" ht="18" customHeight="1">
      <c r="A43" s="137"/>
      <c r="B43" s="18" t="s">
        <v>53</v>
      </c>
      <c r="C43" s="17"/>
      <c r="D43" s="31">
        <f t="shared" si="14"/>
        <v>50</v>
      </c>
      <c r="E43" s="62"/>
      <c r="F43" s="62"/>
      <c r="G43" s="60">
        <f>G44</f>
        <v>50</v>
      </c>
      <c r="H43" s="60">
        <f t="shared" ref="H43:I43" si="23">H44</f>
        <v>0</v>
      </c>
      <c r="I43" s="60">
        <f t="shared" si="23"/>
        <v>0</v>
      </c>
    </row>
    <row r="44" spans="1:10" s="42" customFormat="1" ht="18" customHeight="1">
      <c r="A44" s="137"/>
      <c r="B44" s="63" t="s">
        <v>99</v>
      </c>
      <c r="C44" s="22">
        <v>20</v>
      </c>
      <c r="D44" s="31">
        <f t="shared" si="14"/>
        <v>50</v>
      </c>
      <c r="E44" s="62"/>
      <c r="F44" s="62"/>
      <c r="G44" s="60">
        <v>50</v>
      </c>
      <c r="H44" s="60">
        <v>0</v>
      </c>
      <c r="I44" s="60">
        <v>0</v>
      </c>
    </row>
    <row r="45" spans="1:10" s="42" customFormat="1" ht="18" hidden="1" customHeight="1">
      <c r="A45" s="137"/>
      <c r="B45" s="143" t="s">
        <v>10</v>
      </c>
      <c r="C45" s="144"/>
      <c r="D45" s="138">
        <f t="shared" si="14"/>
        <v>0</v>
      </c>
      <c r="E45" s="139"/>
      <c r="F45" s="139"/>
      <c r="G45" s="140">
        <f>G46</f>
        <v>0</v>
      </c>
      <c r="H45" s="140">
        <f t="shared" ref="H45:I45" si="24">H46</f>
        <v>0</v>
      </c>
      <c r="I45" s="140">
        <f t="shared" si="24"/>
        <v>0</v>
      </c>
    </row>
    <row r="46" spans="1:10" s="42" customFormat="1" ht="18" hidden="1" customHeight="1">
      <c r="A46" s="137"/>
      <c r="B46" s="141" t="s">
        <v>30</v>
      </c>
      <c r="C46" s="142">
        <v>70</v>
      </c>
      <c r="D46" s="138">
        <f t="shared" si="14"/>
        <v>0</v>
      </c>
      <c r="E46" s="139"/>
      <c r="F46" s="139"/>
      <c r="G46" s="140"/>
      <c r="H46" s="140"/>
      <c r="I46" s="140"/>
    </row>
    <row r="47" spans="1:10" ht="21.75" customHeight="1">
      <c r="B47" s="49" t="s">
        <v>15</v>
      </c>
      <c r="C47" s="21" t="s">
        <v>34</v>
      </c>
      <c r="D47" s="31">
        <f t="shared" si="14"/>
        <v>8014</v>
      </c>
      <c r="E47" s="77"/>
      <c r="F47" s="78">
        <f>F48</f>
        <v>0</v>
      </c>
      <c r="G47" s="79">
        <f>G48</f>
        <v>8014</v>
      </c>
      <c r="H47" s="79">
        <f t="shared" ref="H47:I47" si="25">H48</f>
        <v>0</v>
      </c>
      <c r="I47" s="79">
        <f t="shared" si="25"/>
        <v>0</v>
      </c>
      <c r="J47" s="42"/>
    </row>
    <row r="48" spans="1:10" s="42" customFormat="1" ht="18.75" customHeight="1">
      <c r="B48" s="35" t="s">
        <v>17</v>
      </c>
      <c r="C48" s="80" t="s">
        <v>18</v>
      </c>
      <c r="D48" s="31">
        <f t="shared" si="14"/>
        <v>8014</v>
      </c>
      <c r="E48" s="70"/>
      <c r="F48" s="70">
        <f>F55</f>
        <v>0</v>
      </c>
      <c r="G48" s="66">
        <f>G54+G57+G60+G63</f>
        <v>8014</v>
      </c>
      <c r="H48" s="66">
        <f t="shared" ref="H48:I48" si="26">H54+H57+H60+H63</f>
        <v>0</v>
      </c>
      <c r="I48" s="66">
        <f t="shared" si="26"/>
        <v>0</v>
      </c>
    </row>
    <row r="49" spans="2:12" s="42" customFormat="1" ht="18.75" hidden="1" customHeight="1">
      <c r="B49" s="161" t="s">
        <v>53</v>
      </c>
      <c r="C49" s="164"/>
      <c r="D49" s="138">
        <f t="shared" si="14"/>
        <v>0</v>
      </c>
      <c r="E49" s="148"/>
      <c r="F49" s="148"/>
      <c r="G49" s="165">
        <f>G50</f>
        <v>0</v>
      </c>
      <c r="H49" s="165">
        <f t="shared" ref="H49:I50" si="27">H50</f>
        <v>0</v>
      </c>
      <c r="I49" s="165">
        <f t="shared" si="27"/>
        <v>0</v>
      </c>
    </row>
    <row r="50" spans="2:12" s="42" customFormat="1" ht="18.75" hidden="1" customHeight="1">
      <c r="B50" s="163" t="s">
        <v>101</v>
      </c>
      <c r="C50" s="166" t="s">
        <v>102</v>
      </c>
      <c r="D50" s="138">
        <f t="shared" si="14"/>
        <v>0</v>
      </c>
      <c r="E50" s="148"/>
      <c r="F50" s="148"/>
      <c r="G50" s="165">
        <f>G51</f>
        <v>0</v>
      </c>
      <c r="H50" s="165">
        <f t="shared" si="27"/>
        <v>0</v>
      </c>
      <c r="I50" s="165">
        <f t="shared" si="27"/>
        <v>0</v>
      </c>
    </row>
    <row r="51" spans="2:12" s="42" customFormat="1" ht="18.75" hidden="1" customHeight="1">
      <c r="B51" s="163" t="s">
        <v>103</v>
      </c>
      <c r="C51" s="164" t="s">
        <v>104</v>
      </c>
      <c r="D51" s="138">
        <f t="shared" si="14"/>
        <v>0</v>
      </c>
      <c r="E51" s="148"/>
      <c r="F51" s="148"/>
      <c r="G51" s="165">
        <f>G59+G62</f>
        <v>0</v>
      </c>
      <c r="H51" s="165">
        <f t="shared" ref="H51:I51" si="28">H59+H62</f>
        <v>0</v>
      </c>
      <c r="I51" s="165">
        <f t="shared" si="28"/>
        <v>0</v>
      </c>
    </row>
    <row r="52" spans="2:12" s="42" customFormat="1" ht="18.75" customHeight="1">
      <c r="B52" s="149" t="s">
        <v>10</v>
      </c>
      <c r="C52" s="71"/>
      <c r="D52" s="31">
        <f t="shared" si="14"/>
        <v>8014</v>
      </c>
      <c r="E52" s="70"/>
      <c r="F52" s="70"/>
      <c r="G52" s="68">
        <f>G55+G64</f>
        <v>8014</v>
      </c>
      <c r="H52" s="68">
        <f t="shared" ref="H52:I52" si="29">H55+H64</f>
        <v>0</v>
      </c>
      <c r="I52" s="68">
        <f t="shared" si="29"/>
        <v>0</v>
      </c>
    </row>
    <row r="53" spans="2:12" s="42" customFormat="1" ht="18.75" customHeight="1">
      <c r="B53" s="72" t="s">
        <v>19</v>
      </c>
      <c r="C53" s="71" t="s">
        <v>20</v>
      </c>
      <c r="D53" s="31">
        <f t="shared" si="14"/>
        <v>8014</v>
      </c>
      <c r="E53" s="70"/>
      <c r="F53" s="70"/>
      <c r="G53" s="68">
        <f>G56+G65</f>
        <v>8014</v>
      </c>
      <c r="H53" s="68">
        <f>H56+H65</f>
        <v>0</v>
      </c>
      <c r="I53" s="68">
        <f>I56+I65</f>
        <v>0</v>
      </c>
    </row>
    <row r="54" spans="2:12" s="42" customFormat="1" ht="30" customHeight="1">
      <c r="B54" s="81" t="s">
        <v>67</v>
      </c>
      <c r="C54" s="80" t="s">
        <v>18</v>
      </c>
      <c r="D54" s="31">
        <f t="shared" si="14"/>
        <v>14</v>
      </c>
      <c r="E54" s="70"/>
      <c r="F54" s="70">
        <f t="shared" ref="F54:I55" si="30">F55</f>
        <v>0</v>
      </c>
      <c r="G54" s="66">
        <f t="shared" si="30"/>
        <v>14</v>
      </c>
      <c r="H54" s="66">
        <f t="shared" si="30"/>
        <v>0</v>
      </c>
      <c r="I54" s="66">
        <f t="shared" si="30"/>
        <v>0</v>
      </c>
    </row>
    <row r="55" spans="2:12" s="42" customFormat="1" ht="21" customHeight="1">
      <c r="B55" s="16" t="s">
        <v>10</v>
      </c>
      <c r="C55" s="17"/>
      <c r="D55" s="31">
        <f t="shared" si="14"/>
        <v>14</v>
      </c>
      <c r="E55" s="70"/>
      <c r="F55" s="70">
        <f t="shared" si="30"/>
        <v>0</v>
      </c>
      <c r="G55" s="60">
        <f t="shared" si="30"/>
        <v>14</v>
      </c>
      <c r="H55" s="60">
        <f t="shared" si="30"/>
        <v>0</v>
      </c>
      <c r="I55" s="60">
        <f t="shared" si="30"/>
        <v>0</v>
      </c>
    </row>
    <row r="56" spans="2:12" s="42" customFormat="1" ht="18" customHeight="1">
      <c r="B56" s="18" t="s">
        <v>19</v>
      </c>
      <c r="C56" s="17" t="s">
        <v>20</v>
      </c>
      <c r="D56" s="31">
        <f t="shared" si="14"/>
        <v>14</v>
      </c>
      <c r="E56" s="70"/>
      <c r="F56" s="70"/>
      <c r="G56" s="60">
        <v>14</v>
      </c>
      <c r="H56" s="60">
        <v>0</v>
      </c>
      <c r="I56" s="60">
        <v>0</v>
      </c>
    </row>
    <row r="57" spans="2:12" s="42" customFormat="1" ht="18" hidden="1" customHeight="1">
      <c r="B57" s="158" t="s">
        <v>105</v>
      </c>
      <c r="C57" s="159" t="s">
        <v>18</v>
      </c>
      <c r="D57" s="138">
        <f t="shared" si="14"/>
        <v>0</v>
      </c>
      <c r="E57" s="148"/>
      <c r="F57" s="148"/>
      <c r="G57" s="160">
        <f>G58</f>
        <v>0</v>
      </c>
      <c r="H57" s="160">
        <f t="shared" ref="H57:I57" si="31">H58</f>
        <v>0</v>
      </c>
      <c r="I57" s="160">
        <f t="shared" si="31"/>
        <v>0</v>
      </c>
    </row>
    <row r="58" spans="2:12" s="42" customFormat="1" ht="18" hidden="1" customHeight="1">
      <c r="B58" s="161" t="s">
        <v>53</v>
      </c>
      <c r="C58" s="162"/>
      <c r="D58" s="138">
        <f t="shared" si="14"/>
        <v>0</v>
      </c>
      <c r="E58" s="148"/>
      <c r="F58" s="148"/>
      <c r="G58" s="140">
        <f>G59</f>
        <v>0</v>
      </c>
      <c r="H58" s="140">
        <f t="shared" ref="H58:I58" si="32">H59</f>
        <v>0</v>
      </c>
      <c r="I58" s="140">
        <f t="shared" si="32"/>
        <v>0</v>
      </c>
    </row>
    <row r="59" spans="2:12" s="42" customFormat="1" ht="18" hidden="1" customHeight="1">
      <c r="B59" s="163" t="s">
        <v>107</v>
      </c>
      <c r="C59" s="164" t="s">
        <v>104</v>
      </c>
      <c r="D59" s="138">
        <f t="shared" si="14"/>
        <v>0</v>
      </c>
      <c r="E59" s="148"/>
      <c r="F59" s="148"/>
      <c r="G59" s="140"/>
      <c r="H59" s="140">
        <v>0</v>
      </c>
      <c r="I59" s="140">
        <v>0</v>
      </c>
      <c r="L59" s="42">
        <v>-100</v>
      </c>
    </row>
    <row r="60" spans="2:12" s="42" customFormat="1" ht="18" hidden="1" customHeight="1">
      <c r="B60" s="172" t="s">
        <v>109</v>
      </c>
      <c r="C60" s="171" t="s">
        <v>18</v>
      </c>
      <c r="D60" s="138">
        <f t="shared" si="14"/>
        <v>0</v>
      </c>
      <c r="E60" s="173"/>
      <c r="F60" s="173"/>
      <c r="G60" s="174">
        <f>G61</f>
        <v>0</v>
      </c>
      <c r="H60" s="174">
        <f t="shared" ref="H60:I60" si="33">H61</f>
        <v>0</v>
      </c>
      <c r="I60" s="174">
        <f t="shared" si="33"/>
        <v>0</v>
      </c>
    </row>
    <row r="61" spans="2:12" s="42" customFormat="1" ht="18" hidden="1" customHeight="1">
      <c r="B61" s="161" t="s">
        <v>53</v>
      </c>
      <c r="C61" s="162"/>
      <c r="D61" s="138">
        <f t="shared" si="14"/>
        <v>0</v>
      </c>
      <c r="E61" s="148"/>
      <c r="F61" s="148"/>
      <c r="G61" s="140">
        <f>G62</f>
        <v>0</v>
      </c>
      <c r="H61" s="140">
        <f t="shared" ref="H61:I61" si="34">H62</f>
        <v>0</v>
      </c>
      <c r="I61" s="140">
        <f t="shared" si="34"/>
        <v>0</v>
      </c>
    </row>
    <row r="62" spans="2:12" s="42" customFormat="1" ht="18" hidden="1" customHeight="1">
      <c r="B62" s="163" t="s">
        <v>107</v>
      </c>
      <c r="C62" s="164" t="s">
        <v>104</v>
      </c>
      <c r="D62" s="138">
        <f t="shared" si="14"/>
        <v>0</v>
      </c>
      <c r="E62" s="148"/>
      <c r="F62" s="148"/>
      <c r="G62" s="140"/>
      <c r="H62" s="140">
        <v>0</v>
      </c>
      <c r="I62" s="140">
        <v>0</v>
      </c>
    </row>
    <row r="63" spans="2:12" s="42" customFormat="1" ht="18" customHeight="1">
      <c r="B63" s="167" t="s">
        <v>106</v>
      </c>
      <c r="C63" s="91" t="s">
        <v>18</v>
      </c>
      <c r="D63" s="31">
        <f t="shared" si="14"/>
        <v>8000</v>
      </c>
      <c r="E63" s="70"/>
      <c r="F63" s="70"/>
      <c r="G63" s="66">
        <f>G64</f>
        <v>8000</v>
      </c>
      <c r="H63" s="66">
        <f t="shared" ref="H63:I63" si="35">H64</f>
        <v>0</v>
      </c>
      <c r="I63" s="66">
        <f t="shared" si="35"/>
        <v>0</v>
      </c>
    </row>
    <row r="64" spans="2:12" s="42" customFormat="1" ht="18" customHeight="1">
      <c r="B64" s="168" t="s">
        <v>10</v>
      </c>
      <c r="C64" s="71"/>
      <c r="D64" s="31">
        <f t="shared" si="14"/>
        <v>8000</v>
      </c>
      <c r="E64" s="70"/>
      <c r="F64" s="70"/>
      <c r="G64" s="60">
        <f>G65</f>
        <v>8000</v>
      </c>
      <c r="H64" s="60">
        <f t="shared" ref="H64:I64" si="36">H65</f>
        <v>0</v>
      </c>
      <c r="I64" s="60">
        <f t="shared" si="36"/>
        <v>0</v>
      </c>
    </row>
    <row r="65" spans="2:9" s="42" customFormat="1" ht="18" customHeight="1">
      <c r="B65" s="18" t="s">
        <v>19</v>
      </c>
      <c r="C65" s="17" t="s">
        <v>20</v>
      </c>
      <c r="D65" s="31">
        <f t="shared" si="14"/>
        <v>8000</v>
      </c>
      <c r="E65" s="70"/>
      <c r="F65" s="70"/>
      <c r="G65" s="60">
        <v>8000</v>
      </c>
      <c r="H65" s="60">
        <v>0</v>
      </c>
      <c r="I65" s="60">
        <v>0</v>
      </c>
    </row>
    <row r="66" spans="2:9" s="42" customFormat="1" ht="21.75" customHeight="1">
      <c r="B66" s="104" t="s">
        <v>57</v>
      </c>
      <c r="C66" s="82" t="s">
        <v>58</v>
      </c>
      <c r="D66" s="31">
        <f t="shared" si="14"/>
        <v>18900.78</v>
      </c>
      <c r="E66" s="83"/>
      <c r="F66" s="83"/>
      <c r="G66" s="84">
        <f>G67+G74</f>
        <v>18900.78</v>
      </c>
      <c r="H66" s="84">
        <f t="shared" ref="H66:I66" si="37">H67+H74</f>
        <v>0</v>
      </c>
      <c r="I66" s="84">
        <f t="shared" si="37"/>
        <v>0</v>
      </c>
    </row>
    <row r="67" spans="2:9" s="42" customFormat="1" ht="26.25" customHeight="1">
      <c r="B67" s="85" t="s">
        <v>56</v>
      </c>
      <c r="C67" s="91" t="s">
        <v>59</v>
      </c>
      <c r="D67" s="31">
        <f t="shared" si="14"/>
        <v>0</v>
      </c>
      <c r="E67" s="70"/>
      <c r="F67" s="70"/>
      <c r="G67" s="66">
        <f>G68+G72</f>
        <v>0</v>
      </c>
      <c r="H67" s="66">
        <f t="shared" ref="H67:I67" si="38">H68+H72</f>
        <v>0</v>
      </c>
      <c r="I67" s="66">
        <f t="shared" si="38"/>
        <v>0</v>
      </c>
    </row>
    <row r="68" spans="2:9" s="42" customFormat="1" ht="18" customHeight="1">
      <c r="B68" s="96" t="s">
        <v>53</v>
      </c>
      <c r="C68" s="97"/>
      <c r="D68" s="31">
        <f t="shared" si="14"/>
        <v>-40</v>
      </c>
      <c r="E68" s="98"/>
      <c r="F68" s="98"/>
      <c r="G68" s="94">
        <f>G69</f>
        <v>-40</v>
      </c>
      <c r="H68" s="94">
        <f t="shared" ref="H68:I68" si="39">H69</f>
        <v>0</v>
      </c>
      <c r="I68" s="94">
        <f t="shared" si="39"/>
        <v>0</v>
      </c>
    </row>
    <row r="69" spans="2:9" s="42" customFormat="1" ht="17.25" customHeight="1">
      <c r="B69" s="72" t="s">
        <v>60</v>
      </c>
      <c r="C69" s="71" t="s">
        <v>61</v>
      </c>
      <c r="D69" s="31">
        <f t="shared" si="14"/>
        <v>-40</v>
      </c>
      <c r="E69" s="70"/>
      <c r="F69" s="70"/>
      <c r="G69" s="60">
        <f>G70+G71</f>
        <v>-40</v>
      </c>
      <c r="H69" s="60">
        <f t="shared" ref="H69:I69" si="40">H70+H71</f>
        <v>0</v>
      </c>
      <c r="I69" s="60">
        <f t="shared" si="40"/>
        <v>0</v>
      </c>
    </row>
    <row r="70" spans="2:9" s="42" customFormat="1" ht="18.75" customHeight="1">
      <c r="B70" s="72" t="s">
        <v>64</v>
      </c>
      <c r="C70" s="71">
        <v>10</v>
      </c>
      <c r="D70" s="31">
        <f t="shared" si="14"/>
        <v>-40</v>
      </c>
      <c r="E70" s="70"/>
      <c r="F70" s="70"/>
      <c r="G70" s="60">
        <f>-40</f>
        <v>-40</v>
      </c>
      <c r="H70" s="60">
        <v>0</v>
      </c>
      <c r="I70" s="60">
        <v>0</v>
      </c>
    </row>
    <row r="71" spans="2:9" s="42" customFormat="1" ht="18.75" hidden="1" customHeight="1">
      <c r="B71" s="73" t="s">
        <v>54</v>
      </c>
      <c r="C71" s="71">
        <v>20</v>
      </c>
      <c r="D71" s="31">
        <f t="shared" si="14"/>
        <v>0</v>
      </c>
      <c r="E71" s="70"/>
      <c r="F71" s="70"/>
      <c r="G71" s="60"/>
      <c r="H71" s="60"/>
      <c r="I71" s="60"/>
    </row>
    <row r="72" spans="2:9" s="42" customFormat="1" ht="18.75" customHeight="1">
      <c r="B72" s="16" t="s">
        <v>10</v>
      </c>
      <c r="C72" s="44"/>
      <c r="D72" s="31">
        <f t="shared" si="14"/>
        <v>40</v>
      </c>
      <c r="E72" s="98"/>
      <c r="F72" s="98"/>
      <c r="G72" s="94">
        <f>G73</f>
        <v>40</v>
      </c>
      <c r="H72" s="94">
        <f t="shared" ref="H72:I72" si="41">H73</f>
        <v>0</v>
      </c>
      <c r="I72" s="94">
        <f t="shared" si="41"/>
        <v>0</v>
      </c>
    </row>
    <row r="73" spans="2:9" s="42" customFormat="1" ht="18" customHeight="1">
      <c r="B73" s="73" t="s">
        <v>62</v>
      </c>
      <c r="C73" s="74" t="s">
        <v>63</v>
      </c>
      <c r="D73" s="31">
        <f t="shared" si="14"/>
        <v>40</v>
      </c>
      <c r="E73" s="70"/>
      <c r="F73" s="70"/>
      <c r="G73" s="60">
        <v>40</v>
      </c>
      <c r="H73" s="60">
        <v>0</v>
      </c>
      <c r="I73" s="60">
        <v>0</v>
      </c>
    </row>
    <row r="74" spans="2:9" s="42" customFormat="1" ht="18" customHeight="1">
      <c r="B74" s="106" t="s">
        <v>78</v>
      </c>
      <c r="C74" s="93" t="s">
        <v>79</v>
      </c>
      <c r="D74" s="31">
        <f t="shared" si="14"/>
        <v>18900.78</v>
      </c>
      <c r="E74" s="70"/>
      <c r="F74" s="70"/>
      <c r="G74" s="90">
        <f>G75+G78</f>
        <v>18900.78</v>
      </c>
      <c r="H74" s="90">
        <f t="shared" ref="H74:I74" si="42">H75+H78</f>
        <v>0</v>
      </c>
      <c r="I74" s="90">
        <f t="shared" si="42"/>
        <v>0</v>
      </c>
    </row>
    <row r="75" spans="2:9" s="42" customFormat="1" ht="18" customHeight="1">
      <c r="B75" s="108" t="s">
        <v>53</v>
      </c>
      <c r="C75" s="74"/>
      <c r="D75" s="31">
        <f t="shared" si="14"/>
        <v>538</v>
      </c>
      <c r="E75" s="70"/>
      <c r="F75" s="70"/>
      <c r="G75" s="94">
        <f>G76</f>
        <v>538</v>
      </c>
      <c r="H75" s="94">
        <f t="shared" ref="H75:I76" si="43">H76</f>
        <v>0</v>
      </c>
      <c r="I75" s="94">
        <f t="shared" si="43"/>
        <v>0</v>
      </c>
    </row>
    <row r="76" spans="2:9" s="42" customFormat="1" ht="18" customHeight="1">
      <c r="B76" s="73" t="s">
        <v>80</v>
      </c>
      <c r="C76" s="74" t="s">
        <v>61</v>
      </c>
      <c r="D76" s="31">
        <f t="shared" si="14"/>
        <v>538</v>
      </c>
      <c r="E76" s="70"/>
      <c r="F76" s="70"/>
      <c r="G76" s="60">
        <f>G77</f>
        <v>538</v>
      </c>
      <c r="H76" s="60">
        <f t="shared" si="43"/>
        <v>0</v>
      </c>
      <c r="I76" s="60">
        <f t="shared" si="43"/>
        <v>0</v>
      </c>
    </row>
    <row r="77" spans="2:9" s="42" customFormat="1" ht="18" customHeight="1">
      <c r="B77" s="73" t="s">
        <v>54</v>
      </c>
      <c r="C77" s="74">
        <v>20</v>
      </c>
      <c r="D77" s="31">
        <f t="shared" si="14"/>
        <v>538</v>
      </c>
      <c r="E77" s="70"/>
      <c r="F77" s="70"/>
      <c r="G77" s="60">
        <v>538</v>
      </c>
      <c r="H77" s="60">
        <v>0</v>
      </c>
      <c r="I77" s="60">
        <v>0</v>
      </c>
    </row>
    <row r="78" spans="2:9" s="42" customFormat="1" ht="18" customHeight="1">
      <c r="B78" s="109" t="s">
        <v>10</v>
      </c>
      <c r="C78" s="74"/>
      <c r="D78" s="31">
        <f t="shared" si="14"/>
        <v>18362.78</v>
      </c>
      <c r="E78" s="70"/>
      <c r="F78" s="70"/>
      <c r="G78" s="94">
        <f>G79</f>
        <v>18362.78</v>
      </c>
      <c r="H78" s="94">
        <f t="shared" ref="H78:I78" si="44">H79</f>
        <v>0</v>
      </c>
      <c r="I78" s="94">
        <f t="shared" si="44"/>
        <v>0</v>
      </c>
    </row>
    <row r="79" spans="2:9" s="42" customFormat="1" ht="18" customHeight="1">
      <c r="B79" s="73" t="s">
        <v>62</v>
      </c>
      <c r="C79" s="74" t="s">
        <v>63</v>
      </c>
      <c r="D79" s="31">
        <f t="shared" si="14"/>
        <v>18362.78</v>
      </c>
      <c r="E79" s="70"/>
      <c r="F79" s="70"/>
      <c r="G79" s="60">
        <v>18362.78</v>
      </c>
      <c r="H79" s="60">
        <v>0</v>
      </c>
      <c r="I79" s="60">
        <v>0</v>
      </c>
    </row>
    <row r="80" spans="2:9" s="42" customFormat="1" ht="23.25" customHeight="1">
      <c r="B80" s="49" t="s">
        <v>12</v>
      </c>
      <c r="C80" s="21">
        <v>68.02</v>
      </c>
      <c r="D80" s="31">
        <f t="shared" si="14"/>
        <v>756</v>
      </c>
      <c r="E80" s="77"/>
      <c r="F80" s="77">
        <f>F81</f>
        <v>0</v>
      </c>
      <c r="G80" s="84">
        <f>G81+G91</f>
        <v>756</v>
      </c>
      <c r="H80" s="84">
        <f t="shared" ref="H80:I80" si="45">H81+H91</f>
        <v>0</v>
      </c>
      <c r="I80" s="84">
        <f t="shared" si="45"/>
        <v>0</v>
      </c>
    </row>
    <row r="81" spans="2:15" s="42" customFormat="1" ht="36" customHeight="1">
      <c r="B81" s="75" t="s">
        <v>65</v>
      </c>
      <c r="C81" s="76" t="s">
        <v>66</v>
      </c>
      <c r="D81" s="113">
        <f t="shared" si="14"/>
        <v>747</v>
      </c>
      <c r="E81" s="114"/>
      <c r="F81" s="114">
        <f>F84</f>
        <v>0</v>
      </c>
      <c r="G81" s="115">
        <f>G82+G84</f>
        <v>747</v>
      </c>
      <c r="H81" s="115">
        <f t="shared" ref="H81:I81" si="46">H82+H84</f>
        <v>0</v>
      </c>
      <c r="I81" s="115">
        <f t="shared" si="46"/>
        <v>0</v>
      </c>
    </row>
    <row r="82" spans="2:15" s="42" customFormat="1">
      <c r="B82" s="96" t="s">
        <v>53</v>
      </c>
      <c r="C82" s="44"/>
      <c r="D82" s="113">
        <f t="shared" si="14"/>
        <v>-228.5</v>
      </c>
      <c r="E82" s="116"/>
      <c r="F82" s="116"/>
      <c r="G82" s="117">
        <f>G83</f>
        <v>-228.5</v>
      </c>
      <c r="H82" s="117">
        <f t="shared" ref="H82:I82" si="47">H83</f>
        <v>0</v>
      </c>
      <c r="I82" s="117">
        <f t="shared" si="47"/>
        <v>0</v>
      </c>
    </row>
    <row r="83" spans="2:15" s="42" customFormat="1">
      <c r="B83" s="72" t="s">
        <v>64</v>
      </c>
      <c r="C83" s="71">
        <v>10</v>
      </c>
      <c r="D83" s="113">
        <f t="shared" si="14"/>
        <v>-228.5</v>
      </c>
      <c r="E83" s="114"/>
      <c r="F83" s="114"/>
      <c r="G83" s="118">
        <f>-212-16.5</f>
        <v>-228.5</v>
      </c>
      <c r="H83" s="118">
        <v>0</v>
      </c>
      <c r="I83" s="118">
        <v>0</v>
      </c>
    </row>
    <row r="84" spans="2:15" s="42" customFormat="1">
      <c r="B84" s="16" t="s">
        <v>10</v>
      </c>
      <c r="C84" s="17"/>
      <c r="D84" s="31">
        <f t="shared" si="14"/>
        <v>975.5</v>
      </c>
      <c r="E84" s="70"/>
      <c r="F84" s="70">
        <f t="shared" ref="F84" si="48">F86</f>
        <v>0</v>
      </c>
      <c r="G84" s="94">
        <f>G86+G85</f>
        <v>975.5</v>
      </c>
      <c r="H84" s="94">
        <f t="shared" ref="H84:I84" si="49">H86+H85</f>
        <v>0</v>
      </c>
      <c r="I84" s="94">
        <f t="shared" si="49"/>
        <v>0</v>
      </c>
    </row>
    <row r="85" spans="2:15" s="42" customFormat="1">
      <c r="B85" s="18" t="s">
        <v>91</v>
      </c>
      <c r="C85" s="17">
        <v>58</v>
      </c>
      <c r="D85" s="31">
        <f t="shared" si="14"/>
        <v>747</v>
      </c>
      <c r="E85" s="70"/>
      <c r="F85" s="70"/>
      <c r="G85" s="94">
        <f>G87</f>
        <v>747</v>
      </c>
      <c r="H85" s="94">
        <f t="shared" ref="H85:I85" si="50">H87</f>
        <v>0</v>
      </c>
      <c r="I85" s="94">
        <f t="shared" si="50"/>
        <v>0</v>
      </c>
    </row>
    <row r="86" spans="2:15" s="42" customFormat="1" ht="15.75" customHeight="1">
      <c r="B86" s="18" t="s">
        <v>30</v>
      </c>
      <c r="C86" s="17">
        <v>70</v>
      </c>
      <c r="D86" s="31">
        <f t="shared" si="14"/>
        <v>228.5</v>
      </c>
      <c r="E86" s="70"/>
      <c r="F86" s="70"/>
      <c r="G86" s="60">
        <f>148.5+63.5+16.5</f>
        <v>228.5</v>
      </c>
      <c r="H86" s="60">
        <v>0</v>
      </c>
      <c r="I86" s="60">
        <v>0</v>
      </c>
    </row>
    <row r="87" spans="2:15" s="42" customFormat="1" ht="27.75" customHeight="1">
      <c r="B87" s="111" t="s">
        <v>83</v>
      </c>
      <c r="C87" s="76" t="s">
        <v>66</v>
      </c>
      <c r="D87" s="31">
        <f t="shared" si="14"/>
        <v>747</v>
      </c>
      <c r="E87" s="70"/>
      <c r="F87" s="70"/>
      <c r="G87" s="66">
        <f>G88</f>
        <v>747</v>
      </c>
      <c r="H87" s="66">
        <f t="shared" ref="H87:I89" si="51">H88</f>
        <v>0</v>
      </c>
      <c r="I87" s="66">
        <f t="shared" si="51"/>
        <v>0</v>
      </c>
    </row>
    <row r="88" spans="2:15" s="42" customFormat="1" ht="15.75" customHeight="1">
      <c r="B88" s="18" t="s">
        <v>10</v>
      </c>
      <c r="C88" s="112"/>
      <c r="D88" s="31">
        <f t="shared" si="14"/>
        <v>747</v>
      </c>
      <c r="E88" s="70"/>
      <c r="F88" s="70"/>
      <c r="G88" s="60">
        <f>G89</f>
        <v>747</v>
      </c>
      <c r="H88" s="60">
        <f t="shared" si="51"/>
        <v>0</v>
      </c>
      <c r="I88" s="60">
        <f t="shared" si="51"/>
        <v>0</v>
      </c>
    </row>
    <row r="89" spans="2:15" s="42" customFormat="1" ht="30" customHeight="1">
      <c r="B89" s="132" t="s">
        <v>92</v>
      </c>
      <c r="C89" s="17">
        <v>58</v>
      </c>
      <c r="D89" s="31">
        <f t="shared" si="14"/>
        <v>747</v>
      </c>
      <c r="E89" s="70"/>
      <c r="F89" s="70"/>
      <c r="G89" s="60">
        <f>G90</f>
        <v>747</v>
      </c>
      <c r="H89" s="60">
        <f t="shared" si="51"/>
        <v>0</v>
      </c>
      <c r="I89" s="60">
        <f t="shared" si="51"/>
        <v>0</v>
      </c>
    </row>
    <row r="90" spans="2:15" s="42" customFormat="1" ht="21" customHeight="1">
      <c r="B90" s="128" t="s">
        <v>87</v>
      </c>
      <c r="C90" s="17" t="s">
        <v>82</v>
      </c>
      <c r="D90" s="31">
        <f t="shared" si="14"/>
        <v>747</v>
      </c>
      <c r="E90" s="70"/>
      <c r="F90" s="70"/>
      <c r="G90" s="60">
        <v>747</v>
      </c>
      <c r="H90" s="60">
        <v>0</v>
      </c>
      <c r="I90" s="60">
        <v>0</v>
      </c>
    </row>
    <row r="91" spans="2:15" s="42" customFormat="1" ht="21" customHeight="1">
      <c r="B91" s="129" t="s">
        <v>90</v>
      </c>
      <c r="C91" s="131"/>
      <c r="D91" s="31">
        <f t="shared" si="14"/>
        <v>9</v>
      </c>
      <c r="E91" s="70"/>
      <c r="F91" s="70"/>
      <c r="G91" s="130">
        <f>G92</f>
        <v>9</v>
      </c>
      <c r="H91" s="130">
        <f t="shared" ref="H91:I93" si="52">H92</f>
        <v>0</v>
      </c>
      <c r="I91" s="130">
        <f t="shared" si="52"/>
        <v>0</v>
      </c>
    </row>
    <row r="92" spans="2:15" s="42" customFormat="1" ht="21" customHeight="1">
      <c r="B92" s="85" t="s">
        <v>68</v>
      </c>
      <c r="C92" s="76" t="s">
        <v>84</v>
      </c>
      <c r="D92" s="31">
        <f t="shared" si="14"/>
        <v>9</v>
      </c>
      <c r="E92" s="70"/>
      <c r="F92" s="70"/>
      <c r="G92" s="66">
        <f>G93</f>
        <v>9</v>
      </c>
      <c r="H92" s="66">
        <f t="shared" si="52"/>
        <v>0</v>
      </c>
      <c r="I92" s="66">
        <f t="shared" si="52"/>
        <v>0</v>
      </c>
    </row>
    <row r="93" spans="2:15" s="42" customFormat="1" ht="15.75" customHeight="1">
      <c r="B93" s="16" t="s">
        <v>10</v>
      </c>
      <c r="C93" s="17"/>
      <c r="D93" s="31">
        <f t="shared" si="14"/>
        <v>9</v>
      </c>
      <c r="E93" s="70"/>
      <c r="F93" s="70"/>
      <c r="G93" s="94">
        <f>G94</f>
        <v>9</v>
      </c>
      <c r="H93" s="94">
        <f t="shared" si="52"/>
        <v>0</v>
      </c>
      <c r="I93" s="94">
        <f t="shared" si="52"/>
        <v>0</v>
      </c>
      <c r="O93" s="86"/>
    </row>
    <row r="94" spans="2:15" s="42" customFormat="1" ht="15.75" customHeight="1">
      <c r="B94" s="18" t="s">
        <v>30</v>
      </c>
      <c r="C94" s="17">
        <v>70</v>
      </c>
      <c r="D94" s="31">
        <f t="shared" si="14"/>
        <v>9</v>
      </c>
      <c r="E94" s="70"/>
      <c r="F94" s="70"/>
      <c r="G94" s="60">
        <v>9</v>
      </c>
      <c r="H94" s="60">
        <v>0</v>
      </c>
      <c r="I94" s="60">
        <v>0</v>
      </c>
    </row>
    <row r="95" spans="2:15" s="42" customFormat="1" ht="22.5" customHeight="1">
      <c r="B95" s="49" t="s">
        <v>27</v>
      </c>
      <c r="C95" s="157">
        <v>84.02</v>
      </c>
      <c r="D95" s="31">
        <f t="shared" si="14"/>
        <v>100</v>
      </c>
      <c r="E95" s="70"/>
      <c r="F95" s="70">
        <f>F96</f>
        <v>0</v>
      </c>
      <c r="G95" s="120">
        <f t="shared" ref="G95:I95" si="53">G96</f>
        <v>0</v>
      </c>
      <c r="H95" s="120">
        <f t="shared" si="53"/>
        <v>100</v>
      </c>
      <c r="I95" s="120">
        <f t="shared" si="53"/>
        <v>0</v>
      </c>
    </row>
    <row r="96" spans="2:15" s="42" customFormat="1">
      <c r="B96" s="121" t="s">
        <v>28</v>
      </c>
      <c r="C96" s="122" t="s">
        <v>29</v>
      </c>
      <c r="D96" s="31">
        <f t="shared" si="14"/>
        <v>100</v>
      </c>
      <c r="E96" s="70"/>
      <c r="F96" s="70">
        <f>F97</f>
        <v>0</v>
      </c>
      <c r="G96" s="123">
        <f t="shared" ref="G96:I96" si="54">G97</f>
        <v>0</v>
      </c>
      <c r="H96" s="123">
        <f t="shared" si="54"/>
        <v>100</v>
      </c>
      <c r="I96" s="123">
        <f t="shared" si="54"/>
        <v>0</v>
      </c>
    </row>
    <row r="97" spans="2:10" s="42" customFormat="1">
      <c r="B97" s="18" t="s">
        <v>53</v>
      </c>
      <c r="C97" s="17"/>
      <c r="D97" s="31">
        <f t="shared" si="14"/>
        <v>100</v>
      </c>
      <c r="E97" s="70"/>
      <c r="F97" s="70">
        <f>F98</f>
        <v>0</v>
      </c>
      <c r="G97" s="124">
        <f t="shared" ref="G97:I97" si="55">G98</f>
        <v>0</v>
      </c>
      <c r="H97" s="124">
        <f t="shared" si="55"/>
        <v>100</v>
      </c>
      <c r="I97" s="124">
        <f t="shared" si="55"/>
        <v>0</v>
      </c>
    </row>
    <row r="98" spans="2:10" s="42" customFormat="1">
      <c r="B98" s="63" t="s">
        <v>99</v>
      </c>
      <c r="C98" s="22">
        <v>20</v>
      </c>
      <c r="D98" s="31">
        <f t="shared" si="14"/>
        <v>100</v>
      </c>
      <c r="E98" s="70"/>
      <c r="F98" s="70"/>
      <c r="G98" s="60">
        <v>0</v>
      </c>
      <c r="H98" s="60">
        <v>100</v>
      </c>
      <c r="I98" s="60">
        <v>0</v>
      </c>
    </row>
    <row r="99" spans="2:10">
      <c r="B99" s="18" t="s">
        <v>21</v>
      </c>
      <c r="C99" s="17"/>
      <c r="D99" s="31">
        <f t="shared" si="14"/>
        <v>-8770</v>
      </c>
      <c r="E99" s="70"/>
      <c r="F99" s="70">
        <f>F13-F28</f>
        <v>0</v>
      </c>
      <c r="G99" s="60">
        <f>G13-G28</f>
        <v>-8770</v>
      </c>
      <c r="H99" s="60">
        <f t="shared" ref="H99:I99" si="56">H13-H28</f>
        <v>0</v>
      </c>
      <c r="I99" s="60">
        <f t="shared" si="56"/>
        <v>0</v>
      </c>
      <c r="J99" s="42"/>
    </row>
    <row r="100" spans="2:10" ht="24.75" customHeight="1">
      <c r="B100" s="32"/>
      <c r="C100" s="33"/>
      <c r="D100" s="41"/>
      <c r="E100" s="64"/>
      <c r="F100" s="64"/>
      <c r="G100" s="56"/>
      <c r="H100" s="56"/>
      <c r="I100" s="56"/>
    </row>
    <row r="101" spans="2:10" ht="21.75" customHeight="1">
      <c r="B101" s="32"/>
      <c r="C101" s="33"/>
      <c r="D101" s="41"/>
      <c r="E101" s="64"/>
      <c r="F101" s="64"/>
      <c r="G101" s="56"/>
      <c r="H101" s="56"/>
      <c r="I101" s="56"/>
    </row>
    <row r="102" spans="2:10" ht="19.5" customHeight="1">
      <c r="B102" s="32"/>
      <c r="C102" s="33"/>
      <c r="D102" s="41"/>
      <c r="E102" s="64"/>
      <c r="F102" s="64"/>
      <c r="G102" s="56"/>
      <c r="H102" s="56"/>
      <c r="I102" s="56"/>
    </row>
    <row r="103" spans="2:10">
      <c r="B103" s="23" t="s">
        <v>13</v>
      </c>
      <c r="C103" s="27">
        <f>C104</f>
        <v>8770</v>
      </c>
      <c r="D103" s="19"/>
      <c r="E103" s="19"/>
      <c r="F103" s="19"/>
      <c r="G103" s="56"/>
      <c r="H103" s="56"/>
      <c r="I103" s="56"/>
    </row>
    <row r="104" spans="2:10">
      <c r="B104" s="24" t="s">
        <v>14</v>
      </c>
      <c r="C104" s="26">
        <f>C105+C111+C116</f>
        <v>8770</v>
      </c>
      <c r="D104" s="20"/>
      <c r="E104" s="20"/>
      <c r="F104" s="20"/>
      <c r="G104" s="56"/>
      <c r="H104" s="56"/>
      <c r="I104" s="56"/>
    </row>
    <row r="105" spans="2:10" ht="19.5" customHeight="1">
      <c r="B105" s="25" t="s">
        <v>15</v>
      </c>
      <c r="C105" s="48">
        <f>C106+C109</f>
        <v>8014</v>
      </c>
      <c r="D105" s="20"/>
      <c r="E105" s="20"/>
      <c r="F105" s="20"/>
      <c r="G105" s="56"/>
      <c r="H105" s="56"/>
      <c r="I105" s="56"/>
    </row>
    <row r="106" spans="2:10" ht="26.25">
      <c r="B106" s="81" t="s">
        <v>67</v>
      </c>
      <c r="C106" s="134">
        <f>C107+C108</f>
        <v>14</v>
      </c>
      <c r="D106" s="20"/>
      <c r="E106" s="20"/>
      <c r="F106" s="20"/>
      <c r="G106" s="56"/>
      <c r="H106" s="56"/>
      <c r="I106" s="56"/>
      <c r="J106" s="136"/>
    </row>
    <row r="107" spans="2:10">
      <c r="B107" s="40" t="s">
        <v>85</v>
      </c>
      <c r="C107" s="26">
        <v>5</v>
      </c>
      <c r="D107" s="20"/>
      <c r="E107" s="20"/>
      <c r="F107" s="20"/>
      <c r="G107" s="56"/>
      <c r="H107" s="56"/>
      <c r="I107" s="56"/>
    </row>
    <row r="108" spans="2:10" ht="26.25">
      <c r="B108" s="40" t="s">
        <v>86</v>
      </c>
      <c r="C108" s="26">
        <v>9</v>
      </c>
      <c r="D108" s="20"/>
      <c r="E108" s="20"/>
      <c r="F108" s="20"/>
      <c r="G108" s="56"/>
      <c r="H108" s="56"/>
      <c r="I108" s="56"/>
    </row>
    <row r="109" spans="2:10">
      <c r="B109" s="75" t="s">
        <v>106</v>
      </c>
      <c r="C109" s="135">
        <f>C110</f>
        <v>8000</v>
      </c>
      <c r="D109" s="20"/>
      <c r="E109" s="20"/>
      <c r="F109" s="20"/>
      <c r="G109" s="56"/>
      <c r="H109" s="56"/>
      <c r="I109" s="56"/>
    </row>
    <row r="110" spans="2:10" ht="33" customHeight="1">
      <c r="B110" s="40" t="s">
        <v>108</v>
      </c>
      <c r="C110" s="26">
        <v>8000</v>
      </c>
      <c r="D110" s="20"/>
      <c r="E110" s="20"/>
      <c r="F110" s="20"/>
      <c r="G110" s="56"/>
      <c r="H110" s="56"/>
      <c r="I110" s="56"/>
    </row>
    <row r="111" spans="2:10">
      <c r="B111" s="119" t="s">
        <v>12</v>
      </c>
      <c r="C111" s="133">
        <f>C112+C114</f>
        <v>756</v>
      </c>
      <c r="D111" s="20"/>
      <c r="E111" s="20"/>
      <c r="F111" s="20"/>
      <c r="G111" s="56"/>
      <c r="H111" s="56"/>
      <c r="I111" s="56"/>
    </row>
    <row r="112" spans="2:10" ht="26.25">
      <c r="B112" s="75" t="s">
        <v>65</v>
      </c>
      <c r="C112" s="135">
        <f>C113</f>
        <v>747</v>
      </c>
      <c r="D112" s="20"/>
      <c r="E112" s="20"/>
      <c r="F112" s="20"/>
      <c r="G112" s="56"/>
      <c r="H112" s="56"/>
      <c r="I112" s="56"/>
    </row>
    <row r="113" spans="2:9" ht="26.25">
      <c r="B113" s="127" t="s">
        <v>83</v>
      </c>
      <c r="C113" s="26">
        <v>747</v>
      </c>
      <c r="D113" s="20"/>
      <c r="E113" s="20"/>
      <c r="F113" s="20"/>
      <c r="G113" s="56"/>
      <c r="H113" s="56"/>
      <c r="I113" s="56"/>
    </row>
    <row r="114" spans="2:9">
      <c r="B114" s="85" t="s">
        <v>68</v>
      </c>
      <c r="C114" s="135">
        <f>C115</f>
        <v>9</v>
      </c>
      <c r="D114" s="20"/>
      <c r="E114" s="20"/>
      <c r="F114" s="20"/>
      <c r="G114" s="56"/>
      <c r="H114" s="56"/>
      <c r="I114" s="56"/>
    </row>
    <row r="115" spans="2:9" ht="22.5" customHeight="1">
      <c r="B115" s="125" t="s">
        <v>69</v>
      </c>
      <c r="C115" s="126">
        <v>9</v>
      </c>
      <c r="D115" s="20"/>
      <c r="E115" s="20"/>
      <c r="F115" s="20"/>
      <c r="G115" s="56"/>
      <c r="H115" s="56"/>
      <c r="I115" s="56"/>
    </row>
    <row r="116" spans="2:9" hidden="1">
      <c r="B116" s="49" t="s">
        <v>27</v>
      </c>
      <c r="C116" s="53">
        <f>C117</f>
        <v>0</v>
      </c>
      <c r="D116" s="55"/>
      <c r="E116" s="55"/>
      <c r="F116" s="55"/>
      <c r="G116" s="56"/>
      <c r="H116" s="56"/>
      <c r="I116" s="56"/>
    </row>
    <row r="117" spans="2:9" ht="36" hidden="1" customHeight="1">
      <c r="B117" s="65"/>
      <c r="C117" s="54"/>
      <c r="D117" s="55"/>
      <c r="E117" s="55"/>
      <c r="F117" s="55"/>
      <c r="G117" s="56"/>
      <c r="H117" s="56"/>
      <c r="I117" s="56"/>
    </row>
  </sheetData>
  <mergeCells count="13">
    <mergeCell ref="A10:A11"/>
    <mergeCell ref="A5:F5"/>
    <mergeCell ref="A6:F6"/>
    <mergeCell ref="F9:F11"/>
    <mergeCell ref="C9:C11"/>
    <mergeCell ref="B9:B11"/>
    <mergeCell ref="E9:E10"/>
    <mergeCell ref="I9:I10"/>
    <mergeCell ref="G9:G10"/>
    <mergeCell ref="H9:H10"/>
    <mergeCell ref="B2:C2"/>
    <mergeCell ref="B7:D7"/>
    <mergeCell ref="D9:D10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danielab</cp:lastModifiedBy>
  <cp:lastPrinted>2023-09-21T07:51:23Z</cp:lastPrinted>
  <dcterms:created xsi:type="dcterms:W3CDTF">2020-09-07T10:07:37Z</dcterms:created>
  <dcterms:modified xsi:type="dcterms:W3CDTF">2023-09-21T08:21:17Z</dcterms:modified>
</cp:coreProperties>
</file>